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30" windowHeight="4980" tabRatio="601" activeTab="4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externalReferences>
    <externalReference r:id="rId22"/>
  </externalReferences>
  <definedNames>
    <definedName name="_xlnm.Print_Area" localSheetId="5">'1'!$A$1:$J$31</definedName>
    <definedName name="_xlnm.Print_Area" localSheetId="14">'10'!$A$1:$J$31</definedName>
    <definedName name="_xlnm.Print_Area" localSheetId="15">'11'!$A$1:$J$31</definedName>
    <definedName name="_xlnm.Print_Area" localSheetId="16">'12'!$A$1:$J$31</definedName>
    <definedName name="_xlnm.Print_Area" localSheetId="17">'13'!$A$1:$J$31</definedName>
    <definedName name="_xlnm.Print_Area" localSheetId="18">'14'!$A$1:$J$31</definedName>
    <definedName name="_xlnm.Print_Area" localSheetId="6">'2'!$A$1:$J$31</definedName>
    <definedName name="_xlnm.Print_Area" localSheetId="7">'3'!$A$1:$J$31</definedName>
    <definedName name="_xlnm.Print_Area" localSheetId="8">'4'!$A$1:$J$31</definedName>
    <definedName name="_xlnm.Print_Area" localSheetId="9">'5'!$A$1:$J$31</definedName>
    <definedName name="_xlnm.Print_Area" localSheetId="10">'6'!$A$1:$J$31</definedName>
    <definedName name="_xlnm.Print_Area" localSheetId="11">'7'!$A$1:$J$31</definedName>
    <definedName name="_xlnm.Print_Area" localSheetId="12">'8'!$A$1:$J$31</definedName>
    <definedName name="_xlnm.Print_Area" localSheetId="13">'9'!$A$1:$J$31</definedName>
    <definedName name="_xlnm.Print_Area" localSheetId="4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5" hidden="1">'1'!$A$1:$J$31</definedName>
    <definedName name="Z_C407F7C1_06A4_11D9_B0A0_F41DFAF3F84C_.wvu.PrintArea" localSheetId="14" hidden="1">'10'!$A$1:$J$31</definedName>
    <definedName name="Z_C407F7C1_06A4_11D9_B0A0_F41DFAF3F84C_.wvu.PrintArea" localSheetId="15" hidden="1">'11'!$A$1:$J$31</definedName>
    <definedName name="Z_C407F7C1_06A4_11D9_B0A0_F41DFAF3F84C_.wvu.PrintArea" localSheetId="16" hidden="1">'12'!$A$1:$J$31</definedName>
    <definedName name="Z_C407F7C1_06A4_11D9_B0A0_F41DFAF3F84C_.wvu.PrintArea" localSheetId="17" hidden="1">'13'!$A$1:$J$31</definedName>
    <definedName name="Z_C407F7C1_06A4_11D9_B0A0_F41DFAF3F84C_.wvu.PrintArea" localSheetId="18" hidden="1">'14'!$A$1:$J$31</definedName>
    <definedName name="Z_C407F7C1_06A4_11D9_B0A0_F41DFAF3F84C_.wvu.PrintArea" localSheetId="6" hidden="1">'2'!$A$1:$J$31</definedName>
    <definedName name="Z_C407F7C1_06A4_11D9_B0A0_F41DFAF3F84C_.wvu.PrintArea" localSheetId="7" hidden="1">'3'!$A$1:$J$31</definedName>
    <definedName name="Z_C407F7C1_06A4_11D9_B0A0_F41DFAF3F84C_.wvu.PrintArea" localSheetId="8" hidden="1">'4'!$A$1:$J$31</definedName>
    <definedName name="Z_C407F7C1_06A4_11D9_B0A0_F41DFAF3F84C_.wvu.PrintArea" localSheetId="9" hidden="1">'5'!$A$1:$J$31</definedName>
    <definedName name="Z_C407F7C1_06A4_11D9_B0A0_F41DFAF3F84C_.wvu.PrintArea" localSheetId="10" hidden="1">'6'!$A$1:$J$31</definedName>
    <definedName name="Z_C407F7C1_06A4_11D9_B0A0_F41DFAF3F84C_.wvu.PrintArea" localSheetId="11" hidden="1">'7'!$A$1:$J$31</definedName>
    <definedName name="Z_C407F7C1_06A4_11D9_B0A0_F41DFAF3F84C_.wvu.PrintArea" localSheetId="12" hidden="1">'8'!$A$1:$J$31</definedName>
    <definedName name="Z_C407F7C1_06A4_11D9_B0A0_F41DFAF3F84C_.wvu.PrintArea" localSheetId="13" hidden="1">'9'!$A$1:$J$31</definedName>
    <definedName name="Z_C407F7C1_06A4_11D9_B0A0_F41DFAF3F84C_.wvu.PrintArea" localSheetId="4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<sst xmlns="http://schemas.openxmlformats.org/spreadsheetml/2006/main" count="585" uniqueCount="64">
  <si>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</si>
  <si>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</si>
  <si>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</si>
  <si>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</si>
  <si>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</si>
  <si>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</si>
  <si>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</si>
  <si>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</si>
  <si>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</si>
  <si>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</si>
  <si>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</si>
  <si>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</si>
  <si>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ANKARA AMATÖR SPOR KULÜPLERİ FEDERASYONU TÜM TAKIMLARA BAŞARILAR DİLER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</si>
  <si>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</si>
  <si>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</si>
  <si>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</si>
  <si>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</si>
  <si>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</si>
  <si>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</si>
  <si>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</si>
  <si>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</si>
  <si>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</si>
  <si>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</si>
  <si>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</si>
  <si>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</si>
  <si>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</si>
  <si>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</si>
  <si>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</si>
  <si>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</si>
  <si>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--</t>
  </si>
  <si>
    <t>ANKARA AMATÖR SPOR KULÜPLERİ FEDERASYONU                                                             TÜM TAKIMLARA BAŞARILAR DİLER</t>
  </si>
  <si>
    <t>BAY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</si>
  <si>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</si>
  <si>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</si>
  <si>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</si>
  <si>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</si>
  <si>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</si>
  <si>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</si>
  <si>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</si>
  <si>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</si>
  <si>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</si>
  <si>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OYNAMAYINIZ</t>
  </si>
  <si>
    <t>1 nci Hafta</t>
  </si>
  <si>
    <t>2 nci Hafta</t>
  </si>
  <si>
    <t>4 ncü Hafta</t>
  </si>
  <si>
    <t>3 ncü Hafta</t>
  </si>
  <si>
    <t>5 nci Hafta</t>
  </si>
  <si>
    <t>6 ncı Hafta</t>
  </si>
  <si>
    <t>7 nci Hafta</t>
  </si>
  <si>
    <t>14 ncü Hafta</t>
  </si>
  <si>
    <t>8 nci Hafta</t>
  </si>
  <si>
    <t>9 ncu Hafta</t>
  </si>
  <si>
    <t>11 nci Hafta</t>
  </si>
  <si>
    <t>13 ncü Hafta</t>
  </si>
  <si>
    <t>12 nci Hafta</t>
  </si>
  <si>
    <t>10 ncu Hafta</t>
  </si>
  <si>
    <t>TAKIMLARIN O HAFTA ATTIKLARI GOL SAYILARINI GİRİNİZ</t>
  </si>
  <si>
    <t>MÜSABAKA SONUÇLARI</t>
  </si>
  <si>
    <t>PUAN HESAPLAMA TABLOSU</t>
  </si>
  <si>
    <t>GİRMEK İSTEDİĞİNİZ SAYFA İÇİN TIKLAYINIZ</t>
  </si>
  <si>
    <t>ANKARA FUTBOL İL TEMSİLCİLİĞİ                                                                     TÜM TAKIMLARA BAŞARILAR DİLER</t>
  </si>
  <si>
    <t>ANKARA FUTBOL İL TEMSİLCİLİĞİ                                                              TÜM TAKIMLARA BAŞARILAR DİLER</t>
  </si>
  <si>
    <t xml:space="preserve"> FİKSTÜR</t>
  </si>
  <si>
    <t>2016-2017 SEZONU ANKARA U 19 1 NCİ LİGİ 7 NCİ GRUP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</si>
</sst>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</numFmts>
  <fonts count="66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2"/>
      <color indexed="12"/>
      <name val="Arial Tur"/>
      <family val="0"/>
    </font>
    <font>
      <b/>
      <sz val="18"/>
      <color indexed="12"/>
      <name val="Arial Tur"/>
      <family val="0"/>
    </font>
    <font>
      <b/>
      <i/>
      <sz val="20"/>
      <color indexed="15"/>
      <name val="Arial Tur"/>
      <family val="0"/>
    </font>
    <font>
      <b/>
      <sz val="14"/>
      <color indexed="12"/>
      <name val="Arial Tur"/>
      <family val="0"/>
    </font>
    <font>
      <b/>
      <sz val="14"/>
      <color indexed="12"/>
      <name val="Arial"/>
      <family val="2"/>
    </font>
    <font>
      <b/>
      <sz val="10"/>
      <color indexed="13"/>
      <name val="Arial Tur"/>
      <family val="2"/>
    </font>
    <font>
      <b/>
      <sz val="10"/>
      <color indexed="15"/>
      <name val="Arial Tur"/>
      <family val="0"/>
    </font>
    <font>
      <b/>
      <i/>
      <sz val="14"/>
      <color indexed="15"/>
      <name val="Arial Tu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0" fontId="6" fillId="34" borderId="15" xfId="0" applyFont="1" applyFill="1" applyBorder="1" applyAlignment="1" quotePrefix="1">
      <alignment horizontal="center" vertical="center"/>
    </xf>
    <xf numFmtId="0" fontId="6" fillId="33" borderId="15" xfId="0" applyFont="1" applyFill="1" applyBorder="1" applyAlignment="1" quotePrefix="1">
      <alignment horizontal="center" vertical="center"/>
    </xf>
    <xf numFmtId="0" fontId="25" fillId="34" borderId="15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6" fillId="34" borderId="16" xfId="0" applyFont="1" applyFill="1" applyBorder="1" applyAlignment="1" quotePrefix="1">
      <alignment horizontal="center" vertical="center"/>
    </xf>
    <xf numFmtId="0" fontId="6" fillId="33" borderId="16" xfId="0" applyFont="1" applyFill="1" applyBorder="1" applyAlignment="1" quotePrefix="1">
      <alignment horizontal="center" vertical="center"/>
    </xf>
    <xf numFmtId="0" fontId="25" fillId="34" borderId="16" xfId="0" applyFont="1" applyFill="1" applyBorder="1" applyAlignment="1">
      <alignment/>
    </xf>
    <xf numFmtId="0" fontId="24" fillId="36" borderId="17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27" fillId="33" borderId="10" xfId="0" applyNumberFormat="1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9" fillId="34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14" fillId="34" borderId="2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3" fontId="64" fillId="35" borderId="10" xfId="0" applyNumberFormat="1" applyFont="1" applyFill="1" applyBorder="1" applyAlignment="1">
      <alignment horizontal="center" vertical="center"/>
    </xf>
    <xf numFmtId="3" fontId="65" fillId="35" borderId="10" xfId="0" applyNumberFormat="1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/>
    </xf>
    <xf numFmtId="0" fontId="23" fillId="37" borderId="24" xfId="0" applyFont="1" applyFill="1" applyBorder="1" applyAlignment="1">
      <alignment horizontal="center" vertical="center"/>
    </xf>
    <xf numFmtId="0" fontId="23" fillId="37" borderId="25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/>
    </xf>
    <xf numFmtId="0" fontId="20" fillId="34" borderId="28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6" fillId="34" borderId="29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30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2" fillId="37" borderId="31" xfId="0" applyFont="1" applyFill="1" applyBorder="1" applyAlignment="1">
      <alignment horizontal="center" vertical="center" wrapText="1"/>
    </xf>
    <xf numFmtId="0" fontId="22" fillId="37" borderId="32" xfId="0" applyFont="1" applyFill="1" applyBorder="1" applyAlignment="1">
      <alignment horizontal="center" vertical="center" wrapText="1"/>
    </xf>
    <xf numFmtId="0" fontId="22" fillId="37" borderId="33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38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38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1" fillId="34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44" xfId="0" applyFont="1" applyFill="1" applyBorder="1" applyAlignment="1">
      <alignment horizontal="center" vertical="center"/>
    </xf>
    <xf numFmtId="0" fontId="15" fillId="35" borderId="45" xfId="0" applyFont="1" applyFill="1" applyBorder="1" applyAlignment="1">
      <alignment horizontal="center" vertical="center"/>
    </xf>
    <xf numFmtId="0" fontId="15" fillId="35" borderId="43" xfId="0" applyFont="1" applyFill="1" applyBorder="1" applyAlignment="1">
      <alignment horizontal="center" vertical="center"/>
    </xf>
    <xf numFmtId="0" fontId="15" fillId="35" borderId="46" xfId="0" applyFont="1" applyFill="1" applyBorder="1" applyAlignment="1">
      <alignment horizontal="center" vertical="center"/>
    </xf>
    <xf numFmtId="0" fontId="15" fillId="35" borderId="4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15" fillId="35" borderId="48" xfId="0" applyFont="1" applyFill="1" applyBorder="1" applyAlignment="1">
      <alignment horizontal="center" vertical="center"/>
    </xf>
    <xf numFmtId="0" fontId="15" fillId="35" borderId="49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7" fillId="3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209550</xdr:colOff>
      <xdr:row>0</xdr:row>
      <xdr:rowOff>752475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04875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161925</xdr:colOff>
      <xdr:row>11</xdr:row>
      <xdr:rowOff>657225</xdr:rowOff>
    </xdr:from>
    <xdr:to>
      <xdr:col>5</xdr:col>
      <xdr:colOff>409575</xdr:colOff>
      <xdr:row>12</xdr:row>
      <xdr:rowOff>390525</xdr:rowOff>
    </xdr:to>
    <xdr:sp>
      <xdr:nvSpPr>
        <xdr:cNvPr id="2" name="AutoShape 22"/>
        <xdr:cNvSpPr>
          <a:spLocks/>
        </xdr:cNvSpPr>
      </xdr:nvSpPr>
      <xdr:spPr>
        <a:xfrm flipH="1">
          <a:off x="5324475" y="6534150"/>
          <a:ext cx="238125" cy="4572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14</xdr:row>
      <xdr:rowOff>9525</xdr:rowOff>
    </xdr:from>
    <xdr:to>
      <xdr:col>6</xdr:col>
      <xdr:colOff>19050</xdr:colOff>
      <xdr:row>15</xdr:row>
      <xdr:rowOff>152400</xdr:rowOff>
    </xdr:to>
    <xdr:sp>
      <xdr:nvSpPr>
        <xdr:cNvPr id="1" name="AutoShape 4"/>
        <xdr:cNvSpPr>
          <a:spLocks/>
        </xdr:cNvSpPr>
      </xdr:nvSpPr>
      <xdr:spPr>
        <a:xfrm flipH="1">
          <a:off x="3571875" y="383857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p\Belgelerim\Downloads\TAKIMLAR%20U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T (2)"/>
      <sheetName val="KURAA"/>
    </sheetNames>
    <sheetDataSet>
      <sheetData sheetId="2">
        <row r="27">
          <cell r="C27" t="str">
            <v>ADLİYE SPOR</v>
          </cell>
        </row>
        <row r="28">
          <cell r="C28" t="str">
            <v>KEÇİÖRENGÜCÜ</v>
          </cell>
        </row>
        <row r="29">
          <cell r="C29" t="str">
            <v>HACETTEPE SPOR</v>
          </cell>
        </row>
        <row r="30">
          <cell r="C30" t="str">
            <v>ETİMESGUT BLD. SPOR</v>
          </cell>
        </row>
        <row r="31">
          <cell r="C31" t="str">
            <v>K.ÖREN BLD. BAĞLUM SPOR</v>
          </cell>
        </row>
        <row r="32">
          <cell r="C32" t="str">
            <v>Y.ALTINDAĞ BLD.SPOR</v>
          </cell>
        </row>
        <row r="33">
          <cell r="C33" t="str">
            <v>ANKARA DEMİR SPOR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33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17" t="s">
        <v>63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  <c r="Y1" s="19"/>
      <c r="Z1" s="19"/>
      <c r="AA1" s="19"/>
      <c r="AB1" s="19"/>
      <c r="AC1" s="20"/>
    </row>
    <row r="2" spans="1:28" ht="61.5" customHeight="1" thickBot="1">
      <c r="A2" s="97"/>
      <c r="B2" s="121" t="s">
        <v>8</v>
      </c>
      <c r="C2" s="122"/>
      <c r="D2" s="122"/>
      <c r="E2" s="122"/>
      <c r="F2" s="122"/>
      <c r="G2" s="122"/>
      <c r="H2" s="122"/>
      <c r="I2" s="122"/>
      <c r="J2" s="123"/>
      <c r="K2" s="98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17"/>
      <c r="X2" s="17"/>
      <c r="Y2" s="17"/>
      <c r="Z2" s="17"/>
      <c r="AA2" s="16"/>
      <c r="AB2" s="14"/>
    </row>
    <row r="3" spans="1:28" ht="21" customHeight="1" thickBot="1">
      <c r="A3" s="97"/>
      <c r="B3" s="66"/>
      <c r="C3" s="67"/>
      <c r="D3" s="68"/>
      <c r="E3" s="68"/>
      <c r="F3" s="68"/>
      <c r="G3" s="68"/>
      <c r="H3" s="68"/>
      <c r="I3" s="68"/>
      <c r="J3" s="68"/>
      <c r="K3" s="99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17"/>
      <c r="X3" s="17"/>
      <c r="Y3" s="17"/>
      <c r="Z3" s="17"/>
      <c r="AA3" s="16"/>
      <c r="AB3" s="14"/>
    </row>
    <row r="4" spans="1:28" ht="60" customHeight="1" thickBot="1">
      <c r="A4" s="97"/>
      <c r="B4" s="66"/>
      <c r="C4" s="121" t="s">
        <v>40</v>
      </c>
      <c r="D4" s="122"/>
      <c r="E4" s="122"/>
      <c r="F4" s="122"/>
      <c r="G4" s="122"/>
      <c r="H4" s="122"/>
      <c r="I4" s="123"/>
      <c r="J4" s="66"/>
      <c r="K4" s="98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17"/>
      <c r="X4" s="17"/>
      <c r="Y4" s="17"/>
      <c r="Z4" s="17"/>
      <c r="AA4" s="16"/>
      <c r="AB4" s="14"/>
    </row>
    <row r="5" spans="1:28" ht="21" customHeight="1" thickBot="1">
      <c r="A5" s="97"/>
      <c r="B5" s="69"/>
      <c r="C5" s="70"/>
      <c r="D5" s="71"/>
      <c r="E5" s="71"/>
      <c r="F5" s="71"/>
      <c r="G5" s="71"/>
      <c r="H5" s="71"/>
      <c r="I5" s="71"/>
      <c r="J5" s="71"/>
      <c r="K5" s="100"/>
      <c r="L5" s="12"/>
      <c r="M5" s="12"/>
      <c r="N5" s="12"/>
      <c r="O5" s="12"/>
      <c r="P5" s="26"/>
      <c r="Q5" s="12"/>
      <c r="R5" s="12"/>
      <c r="S5" s="25"/>
      <c r="T5" s="25"/>
      <c r="U5" s="25"/>
      <c r="V5" s="25"/>
      <c r="W5" s="14"/>
      <c r="X5" s="14"/>
      <c r="Y5" s="14"/>
      <c r="Z5" s="14"/>
      <c r="AA5" s="14"/>
      <c r="AB5" s="14"/>
    </row>
    <row r="6" spans="1:28" ht="57" customHeight="1" thickBot="1">
      <c r="A6" s="97"/>
      <c r="B6" s="69"/>
      <c r="C6" s="95" t="s">
        <v>42</v>
      </c>
      <c r="D6" s="73"/>
      <c r="E6" s="96" t="s">
        <v>43</v>
      </c>
      <c r="F6" s="73"/>
      <c r="G6" s="96" t="s">
        <v>50</v>
      </c>
      <c r="H6" s="73"/>
      <c r="I6" s="96" t="s">
        <v>51</v>
      </c>
      <c r="J6" s="71"/>
      <c r="K6" s="100"/>
      <c r="L6" s="12"/>
      <c r="N6" s="12"/>
      <c r="O6" s="12"/>
      <c r="P6" s="26"/>
      <c r="Q6" s="25"/>
      <c r="R6" s="25"/>
      <c r="S6" s="25"/>
      <c r="T6" s="25"/>
      <c r="U6" s="25"/>
      <c r="V6" s="25"/>
      <c r="W6" s="14"/>
      <c r="X6" s="14"/>
      <c r="Y6" s="14"/>
      <c r="Z6" s="14"/>
      <c r="AA6" s="14"/>
      <c r="AB6" s="14"/>
    </row>
    <row r="7" spans="1:28" ht="21" customHeight="1" thickBot="1">
      <c r="A7" s="97"/>
      <c r="B7" s="69"/>
      <c r="C7" s="76"/>
      <c r="D7" s="72"/>
      <c r="E7" s="75"/>
      <c r="F7" s="72"/>
      <c r="G7" s="75"/>
      <c r="H7" s="72"/>
      <c r="I7" s="75"/>
      <c r="J7" s="71"/>
      <c r="K7" s="100"/>
      <c r="L7" s="12"/>
      <c r="N7" s="12"/>
      <c r="O7" s="12"/>
      <c r="P7" s="26"/>
      <c r="Q7" s="25"/>
      <c r="R7" s="25"/>
      <c r="S7" s="25"/>
      <c r="T7" s="25"/>
      <c r="U7" s="25"/>
      <c r="V7" s="25"/>
      <c r="W7" s="14"/>
      <c r="X7" s="14"/>
      <c r="Y7" s="14"/>
      <c r="Z7" s="14"/>
      <c r="AA7" s="14"/>
      <c r="AB7" s="14"/>
    </row>
    <row r="8" spans="1:28" ht="57" customHeight="1" thickBot="1">
      <c r="A8" s="97"/>
      <c r="B8" s="69"/>
      <c r="C8" s="95" t="s">
        <v>45</v>
      </c>
      <c r="D8" s="73"/>
      <c r="E8" s="96" t="s">
        <v>44</v>
      </c>
      <c r="F8" s="73"/>
      <c r="G8" s="96" t="s">
        <v>55</v>
      </c>
      <c r="H8" s="73"/>
      <c r="I8" s="96" t="s">
        <v>52</v>
      </c>
      <c r="J8" s="71"/>
      <c r="K8" s="100"/>
      <c r="L8" s="12"/>
      <c r="M8" s="12"/>
      <c r="N8" s="12"/>
      <c r="O8" s="12"/>
      <c r="P8" s="26"/>
      <c r="Q8" s="25"/>
      <c r="R8" s="25"/>
      <c r="S8" s="25"/>
      <c r="T8" s="25"/>
      <c r="U8" s="25"/>
      <c r="V8" s="25"/>
      <c r="W8" s="14"/>
      <c r="X8" s="14"/>
      <c r="Y8" s="14"/>
      <c r="Z8" s="14"/>
      <c r="AA8" s="14"/>
      <c r="AB8" s="14"/>
    </row>
    <row r="9" spans="1:28" ht="21" customHeight="1" thickBot="1">
      <c r="A9" s="97"/>
      <c r="B9" s="69"/>
      <c r="C9" s="76"/>
      <c r="D9" s="72"/>
      <c r="E9" s="75"/>
      <c r="F9" s="72"/>
      <c r="G9" s="75"/>
      <c r="H9" s="72"/>
      <c r="I9" s="75"/>
      <c r="J9" s="71"/>
      <c r="K9" s="100"/>
      <c r="L9" s="12"/>
      <c r="M9" s="12"/>
      <c r="N9" s="12"/>
      <c r="O9" s="12"/>
      <c r="P9" s="26"/>
      <c r="Q9" s="25"/>
      <c r="R9" s="25"/>
      <c r="S9" s="25"/>
      <c r="T9" s="25"/>
      <c r="U9" s="25"/>
      <c r="V9" s="25"/>
      <c r="W9" s="14"/>
      <c r="X9" s="14"/>
      <c r="Y9" s="14"/>
      <c r="Z9" s="14"/>
      <c r="AA9" s="14"/>
      <c r="AB9" s="14"/>
    </row>
    <row r="10" spans="1:28" ht="57" customHeight="1" thickBot="1">
      <c r="A10" s="97"/>
      <c r="B10" s="69"/>
      <c r="C10" s="95" t="s">
        <v>46</v>
      </c>
      <c r="D10" s="73"/>
      <c r="E10" s="96" t="s">
        <v>47</v>
      </c>
      <c r="F10" s="73"/>
      <c r="G10" s="96" t="s">
        <v>54</v>
      </c>
      <c r="H10" s="73"/>
      <c r="I10" s="96" t="s">
        <v>53</v>
      </c>
      <c r="J10" s="71"/>
      <c r="K10" s="100"/>
      <c r="L10" s="12"/>
      <c r="M10" s="12"/>
      <c r="N10" s="12"/>
      <c r="O10" s="12"/>
      <c r="P10" s="26"/>
      <c r="Q10" s="25"/>
      <c r="R10" s="25"/>
      <c r="S10" s="25"/>
      <c r="T10" s="25"/>
      <c r="U10" s="25"/>
      <c r="V10" s="25"/>
      <c r="W10" s="14"/>
      <c r="X10" s="14"/>
      <c r="Y10" s="14"/>
      <c r="Z10" s="14"/>
      <c r="AA10" s="14"/>
      <c r="AB10" s="14"/>
    </row>
    <row r="11" spans="1:28" ht="21" customHeight="1" thickBot="1">
      <c r="A11" s="97"/>
      <c r="B11" s="69"/>
      <c r="C11" s="76"/>
      <c r="D11" s="74"/>
      <c r="E11" s="75"/>
      <c r="F11" s="72"/>
      <c r="G11" s="75"/>
      <c r="H11" s="74"/>
      <c r="I11" s="75"/>
      <c r="J11" s="71"/>
      <c r="K11" s="100"/>
      <c r="L11" s="12"/>
      <c r="M11" s="12"/>
      <c r="N11" s="12"/>
      <c r="O11" s="12"/>
      <c r="P11" s="26"/>
      <c r="Q11" s="25"/>
      <c r="R11" s="25"/>
      <c r="S11" s="25"/>
      <c r="T11" s="25"/>
      <c r="U11" s="25"/>
      <c r="V11" s="25"/>
      <c r="W11" s="14"/>
      <c r="X11" s="14"/>
      <c r="Y11" s="14"/>
      <c r="Z11" s="14"/>
      <c r="AA11" s="14"/>
      <c r="AB11" s="14"/>
    </row>
    <row r="12" spans="1:28" ht="57" customHeight="1" thickBot="1">
      <c r="A12" s="97"/>
      <c r="B12" s="69"/>
      <c r="C12" s="120" t="s">
        <v>48</v>
      </c>
      <c r="D12" s="120"/>
      <c r="E12" s="120"/>
      <c r="F12" s="73"/>
      <c r="G12" s="124" t="s">
        <v>49</v>
      </c>
      <c r="H12" s="124"/>
      <c r="I12" s="124"/>
      <c r="J12" s="71"/>
      <c r="K12" s="100"/>
      <c r="L12" s="12"/>
      <c r="M12" s="12"/>
      <c r="N12" s="12"/>
      <c r="O12" s="12"/>
      <c r="P12" s="26"/>
      <c r="Q12" s="25"/>
      <c r="R12" s="25"/>
      <c r="S12" s="25"/>
      <c r="T12" s="25"/>
      <c r="U12" s="25"/>
      <c r="V12" s="25"/>
      <c r="W12" s="14"/>
      <c r="X12" s="14"/>
      <c r="Y12" s="14"/>
      <c r="Z12" s="14"/>
      <c r="AA12" s="14"/>
      <c r="AB12" s="14"/>
    </row>
    <row r="13" spans="1:28" ht="33" customHeight="1" thickBot="1">
      <c r="A13" s="97"/>
      <c r="B13" s="69"/>
      <c r="C13" s="70"/>
      <c r="D13" s="71"/>
      <c r="E13" s="71"/>
      <c r="F13" s="71"/>
      <c r="G13" s="71"/>
      <c r="H13" s="71"/>
      <c r="I13" s="71"/>
      <c r="J13" s="71"/>
      <c r="K13" s="100"/>
      <c r="L13" s="12"/>
      <c r="M13" s="12"/>
      <c r="N13" s="12"/>
      <c r="O13" s="12"/>
      <c r="P13" s="26"/>
      <c r="Q13" s="25"/>
      <c r="R13" s="25"/>
      <c r="S13" s="25"/>
      <c r="T13" s="25"/>
      <c r="U13" s="25"/>
      <c r="V13" s="25"/>
      <c r="W13" s="14"/>
      <c r="X13" s="14"/>
      <c r="Y13" s="14"/>
      <c r="Z13" s="14"/>
      <c r="AA13" s="14"/>
      <c r="AB13" s="14"/>
    </row>
    <row r="14" spans="1:28" ht="30" customHeight="1" thickBot="1" thickTop="1">
      <c r="A14" s="97"/>
      <c r="B14" s="69"/>
      <c r="C14" s="114" t="s">
        <v>59</v>
      </c>
      <c r="D14" s="115"/>
      <c r="E14" s="115"/>
      <c r="F14" s="115"/>
      <c r="G14" s="115"/>
      <c r="H14" s="115"/>
      <c r="I14" s="116"/>
      <c r="J14" s="71"/>
      <c r="K14" s="100"/>
      <c r="L14" s="12"/>
      <c r="M14" s="12"/>
      <c r="N14" s="12"/>
      <c r="O14" s="12"/>
      <c r="P14" s="26"/>
      <c r="Q14" s="25"/>
      <c r="R14" s="25"/>
      <c r="S14" s="25"/>
      <c r="T14" s="25"/>
      <c r="U14" s="25"/>
      <c r="V14" s="25"/>
      <c r="W14" s="14"/>
      <c r="X14" s="14"/>
      <c r="Y14" s="14"/>
      <c r="Z14" s="14"/>
      <c r="AA14" s="14"/>
      <c r="AB14" s="14"/>
    </row>
    <row r="15" spans="1:28" ht="21" customHeight="1" thickBot="1" thickTop="1">
      <c r="A15" s="101"/>
      <c r="B15" s="102"/>
      <c r="C15" s="103"/>
      <c r="D15" s="104"/>
      <c r="E15" s="104"/>
      <c r="F15" s="104"/>
      <c r="G15" s="104"/>
      <c r="H15" s="104"/>
      <c r="I15" s="104"/>
      <c r="J15" s="104"/>
      <c r="K15" s="105"/>
      <c r="L15" s="12"/>
      <c r="M15" s="12"/>
      <c r="N15" s="12"/>
      <c r="O15" s="12"/>
      <c r="P15" s="26"/>
      <c r="Q15" s="25"/>
      <c r="R15" s="25"/>
      <c r="S15" s="25"/>
      <c r="T15" s="25"/>
      <c r="U15" s="25"/>
      <c r="V15" s="25"/>
      <c r="W15" s="14"/>
      <c r="X15" s="14"/>
      <c r="Y15" s="14"/>
      <c r="Z15" s="14"/>
      <c r="AA15" s="14"/>
      <c r="AB15" s="14"/>
    </row>
    <row r="16" spans="2:22" ht="13.5" thickTop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7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J45"/>
  <sheetViews>
    <sheetView zoomScale="75" zoomScaleNormal="75" zoomScaleSheetLayoutView="100" zoomScalePageLayoutView="0" workbookViewId="0" topLeftCell="A1">
      <selection activeCell="B11" sqref="B11:J18"/>
    </sheetView>
  </sheetViews>
  <sheetFormatPr defaultColWidth="9.00390625" defaultRowHeight="12.75"/>
  <cols>
    <col min="1" max="1" width="8.75390625" style="0" customWidth="1"/>
    <col min="2" max="2" width="40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3" t="str">
        <f>T!A1</f>
        <v>2016-2017 SEZONU ANKARA U 19 1 NCİ LİGİ 7 NCİ GRUP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6.5" customHeight="1">
      <c r="A2" s="183" t="s">
        <v>4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39" customHeight="1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30" customHeight="1">
      <c r="A4" s="15" t="s">
        <v>21</v>
      </c>
      <c r="B4" s="186" t="s">
        <v>8</v>
      </c>
      <c r="C4" s="186"/>
      <c r="D4" s="186"/>
      <c r="E4" s="186"/>
      <c r="F4" s="186"/>
      <c r="G4" s="186"/>
      <c r="H4" s="186"/>
      <c r="I4" s="186" t="s">
        <v>9</v>
      </c>
      <c r="J4" s="186"/>
    </row>
    <row r="5" spans="1:10" ht="30" customHeight="1">
      <c r="A5" s="21">
        <v>1</v>
      </c>
      <c r="B5" s="110" t="str">
        <f>F!F14</f>
        <v>ETİMESGUT BLD. SPOR</v>
      </c>
      <c r="C5" s="187" t="str">
        <f>F!G14</f>
        <v>Y.ALTINDAĞ BLD.SPOR</v>
      </c>
      <c r="D5" s="187"/>
      <c r="E5" s="187"/>
      <c r="F5" s="187"/>
      <c r="G5" s="187"/>
      <c r="H5" s="187"/>
      <c r="I5" s="22">
        <f>F!H14</f>
        <v>0</v>
      </c>
      <c r="J5" s="22">
        <f>F!I14</f>
        <v>0</v>
      </c>
    </row>
    <row r="6" spans="1:10" ht="30" customHeight="1">
      <c r="A6" s="21">
        <v>2</v>
      </c>
      <c r="B6" s="110" t="str">
        <f>F!F15</f>
        <v>ANKARA DEMİR SPOR</v>
      </c>
      <c r="C6" s="187" t="str">
        <f>F!G15</f>
        <v>HACETTEPE SPOR</v>
      </c>
      <c r="D6" s="187"/>
      <c r="E6" s="187"/>
      <c r="F6" s="187"/>
      <c r="G6" s="187"/>
      <c r="H6" s="187"/>
      <c r="I6" s="22">
        <f>F!H15</f>
        <v>0</v>
      </c>
      <c r="J6" s="22">
        <f>F!I15</f>
        <v>0</v>
      </c>
    </row>
    <row r="7" spans="1:10" ht="30" customHeight="1">
      <c r="A7" s="21">
        <v>3</v>
      </c>
      <c r="B7" s="110" t="str">
        <f>F!F16</f>
        <v>KEÇİÖRENGÜCÜ</v>
      </c>
      <c r="C7" s="187" t="str">
        <f>F!G16</f>
        <v>ADLİYE SPOR</v>
      </c>
      <c r="D7" s="187"/>
      <c r="E7" s="187"/>
      <c r="F7" s="187"/>
      <c r="G7" s="187"/>
      <c r="H7" s="187"/>
      <c r="I7" s="22">
        <f>F!H16</f>
        <v>0</v>
      </c>
      <c r="J7" s="22">
        <f>F!I16</f>
        <v>0</v>
      </c>
    </row>
    <row r="8" spans="1:10" ht="30" customHeight="1">
      <c r="A8" s="21">
        <v>4</v>
      </c>
      <c r="B8" s="110" t="str">
        <f>F!F17</f>
        <v>K.ÖREN BLD. BAĞLUM SPOR</v>
      </c>
      <c r="C8" s="187" t="str">
        <f>F!G17</f>
        <v>BAY</v>
      </c>
      <c r="D8" s="187"/>
      <c r="E8" s="187"/>
      <c r="F8" s="187"/>
      <c r="G8" s="187"/>
      <c r="H8" s="187"/>
      <c r="I8" s="22" t="str">
        <f>F!H17</f>
        <v>--</v>
      </c>
      <c r="J8" s="22" t="str">
        <f>F!I17</f>
        <v>--</v>
      </c>
    </row>
    <row r="9" spans="1:10" ht="36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</row>
    <row r="10" spans="1:10" ht="39" customHeight="1">
      <c r="A10" s="185" t="s">
        <v>13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0" customHeight="1">
      <c r="A11" s="15" t="s">
        <v>7</v>
      </c>
      <c r="B11" s="111" t="s">
        <v>8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22</v>
      </c>
    </row>
    <row r="12" spans="1:10" ht="30" customHeight="1">
      <c r="A12" s="24">
        <v>1</v>
      </c>
      <c r="B12" s="38" t="str">
        <f>T!B7</f>
        <v>KEÇİÖRENGÜCÜ</v>
      </c>
      <c r="C12" s="24">
        <f aca="true" t="shared" si="0" ref="C12:C18">D12+E12+F12</f>
        <v>4</v>
      </c>
      <c r="D12" s="23">
        <f>'S.'!O5</f>
        <v>0</v>
      </c>
      <c r="E12" s="23">
        <f>'S.'!P5</f>
        <v>4</v>
      </c>
      <c r="F12" s="23">
        <f>'S.'!Q5</f>
        <v>0</v>
      </c>
      <c r="G12" s="23">
        <f>'S.'!K17</f>
        <v>0</v>
      </c>
      <c r="H12" s="23">
        <f>'S.'!L17</f>
        <v>0</v>
      </c>
      <c r="I12" s="24">
        <f aca="true" t="shared" si="1" ref="I12:I18">(D12*3)+(E12*1)+(F12*0)</f>
        <v>4</v>
      </c>
      <c r="J12" s="24">
        <f aca="true" t="shared" si="2" ref="J12:J18">G12-H12</f>
        <v>0</v>
      </c>
    </row>
    <row r="13" spans="1:10" ht="30" customHeight="1">
      <c r="A13" s="24">
        <v>2</v>
      </c>
      <c r="B13" s="38" t="str">
        <f>T!B10</f>
        <v>K.ÖREN BLD. BAĞLUM SPOR</v>
      </c>
      <c r="C13" s="24">
        <f t="shared" si="0"/>
        <v>4</v>
      </c>
      <c r="D13" s="23">
        <f>'S.'!O8</f>
        <v>0</v>
      </c>
      <c r="E13" s="23">
        <f>'S.'!P8</f>
        <v>4</v>
      </c>
      <c r="F13" s="23">
        <f>'S.'!Q8</f>
        <v>0</v>
      </c>
      <c r="G13" s="23">
        <f>'S.'!K20</f>
        <v>0</v>
      </c>
      <c r="H13" s="23">
        <f>'S.'!L20</f>
        <v>0</v>
      </c>
      <c r="I13" s="24">
        <f t="shared" si="1"/>
        <v>4</v>
      </c>
      <c r="J13" s="24">
        <f t="shared" si="2"/>
        <v>0</v>
      </c>
    </row>
    <row r="14" spans="1:10" ht="30" customHeight="1">
      <c r="A14" s="24">
        <v>3</v>
      </c>
      <c r="B14" s="38" t="str">
        <f>T!B8</f>
        <v>HACETTEPE SPOR</v>
      </c>
      <c r="C14" s="24">
        <f t="shared" si="0"/>
        <v>4</v>
      </c>
      <c r="D14" s="23">
        <f>'S.'!O6</f>
        <v>0</v>
      </c>
      <c r="E14" s="23">
        <f>'S.'!P6</f>
        <v>4</v>
      </c>
      <c r="F14" s="23">
        <f>'S.'!Q6</f>
        <v>0</v>
      </c>
      <c r="G14" s="23">
        <f>'S.'!K18</f>
        <v>0</v>
      </c>
      <c r="H14" s="23">
        <f>'S.'!L18</f>
        <v>0</v>
      </c>
      <c r="I14" s="24">
        <f t="shared" si="1"/>
        <v>4</v>
      </c>
      <c r="J14" s="24">
        <f t="shared" si="2"/>
        <v>0</v>
      </c>
    </row>
    <row r="15" spans="1:10" ht="30" customHeight="1">
      <c r="A15" s="24">
        <v>4</v>
      </c>
      <c r="B15" s="38" t="str">
        <f>T!B11</f>
        <v>Y.ALTINDAĞ BLD.SPOR</v>
      </c>
      <c r="C15" s="24">
        <f t="shared" si="0"/>
        <v>5</v>
      </c>
      <c r="D15" s="23">
        <f>'S.'!O9</f>
        <v>0</v>
      </c>
      <c r="E15" s="23">
        <f>'S.'!P9</f>
        <v>5</v>
      </c>
      <c r="F15" s="23">
        <f>'S.'!Q9</f>
        <v>0</v>
      </c>
      <c r="G15" s="23">
        <f>'S.'!K21</f>
        <v>0</v>
      </c>
      <c r="H15" s="23">
        <f>'S.'!L21</f>
        <v>0</v>
      </c>
      <c r="I15" s="24">
        <f t="shared" si="1"/>
        <v>5</v>
      </c>
      <c r="J15" s="24">
        <f t="shared" si="2"/>
        <v>0</v>
      </c>
    </row>
    <row r="16" spans="1:10" ht="30" customHeight="1">
      <c r="A16" s="24">
        <v>5</v>
      </c>
      <c r="B16" s="38" t="str">
        <f>T!B9</f>
        <v>ETİMESGUT BLD. SPOR</v>
      </c>
      <c r="C16" s="24">
        <f t="shared" si="0"/>
        <v>4</v>
      </c>
      <c r="D16" s="23">
        <f>'S.'!O7</f>
        <v>0</v>
      </c>
      <c r="E16" s="23">
        <f>'S.'!P7</f>
        <v>4</v>
      </c>
      <c r="F16" s="23">
        <f>'S.'!Q7</f>
        <v>0</v>
      </c>
      <c r="G16" s="23">
        <f>'S.'!K19</f>
        <v>0</v>
      </c>
      <c r="H16" s="23">
        <f>'S.'!L19</f>
        <v>0</v>
      </c>
      <c r="I16" s="24">
        <f t="shared" si="1"/>
        <v>4</v>
      </c>
      <c r="J16" s="24">
        <f t="shared" si="2"/>
        <v>0</v>
      </c>
    </row>
    <row r="17" spans="1:10" ht="30" customHeight="1">
      <c r="A17" s="24">
        <v>6</v>
      </c>
      <c r="B17" s="38" t="str">
        <f>T!B6</f>
        <v>ADLİYE SPOR</v>
      </c>
      <c r="C17" s="24">
        <f t="shared" si="0"/>
        <v>4</v>
      </c>
      <c r="D17" s="23">
        <f>'S.'!O4</f>
        <v>0</v>
      </c>
      <c r="E17" s="23">
        <f>'S.'!P4</f>
        <v>4</v>
      </c>
      <c r="F17" s="23">
        <f>'S.'!Q4</f>
        <v>0</v>
      </c>
      <c r="G17" s="23">
        <f>'S.'!K16</f>
        <v>0</v>
      </c>
      <c r="H17" s="23">
        <f>'S.'!L16</f>
        <v>0</v>
      </c>
      <c r="I17" s="24">
        <f t="shared" si="1"/>
        <v>4</v>
      </c>
      <c r="J17" s="24">
        <f t="shared" si="2"/>
        <v>0</v>
      </c>
    </row>
    <row r="18" spans="1:10" ht="30" customHeight="1">
      <c r="A18" s="24">
        <v>7</v>
      </c>
      <c r="B18" s="38" t="str">
        <f>T!B12</f>
        <v>ANKARA DEMİR SPOR</v>
      </c>
      <c r="C18" s="24">
        <f t="shared" si="0"/>
        <v>5</v>
      </c>
      <c r="D18" s="23">
        <f>'S.'!O10</f>
        <v>0</v>
      </c>
      <c r="E18" s="23">
        <f>'S.'!P10</f>
        <v>5</v>
      </c>
      <c r="F18" s="23">
        <f>'S.'!Q10</f>
        <v>0</v>
      </c>
      <c r="G18" s="23">
        <f>'S.'!K22</f>
        <v>0</v>
      </c>
      <c r="H18" s="23">
        <f>'S.'!L22</f>
        <v>0</v>
      </c>
      <c r="I18" s="24">
        <f t="shared" si="1"/>
        <v>5</v>
      </c>
      <c r="J18" s="24">
        <f t="shared" si="2"/>
        <v>0</v>
      </c>
    </row>
    <row r="19" spans="1:10" ht="15" customHeight="1">
      <c r="A19" s="1"/>
      <c r="B19" s="2"/>
      <c r="C19" s="4"/>
      <c r="D19" s="4"/>
      <c r="E19" s="3"/>
      <c r="F19" s="3"/>
      <c r="G19" s="3">
        <f>SUM(G12:G18)</f>
        <v>0</v>
      </c>
      <c r="H19" s="3">
        <f>SUM(H12:H18)</f>
        <v>0</v>
      </c>
      <c r="I19" s="1"/>
      <c r="J19" s="1"/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2:8" ht="15" customHeight="1">
      <c r="B24" s="2"/>
      <c r="C24" s="4"/>
      <c r="D24" s="4"/>
      <c r="E24" s="3"/>
      <c r="F24" s="3"/>
      <c r="G24" s="3"/>
      <c r="H24" s="3"/>
    </row>
    <row r="25" spans="1:10" ht="19.5" customHeight="1">
      <c r="A25" s="188" t="s">
        <v>30</v>
      </c>
      <c r="B25" s="189"/>
      <c r="C25" s="13"/>
      <c r="D25" s="188" t="s">
        <v>60</v>
      </c>
      <c r="E25" s="194"/>
      <c r="F25" s="194"/>
      <c r="G25" s="194"/>
      <c r="H25" s="194"/>
      <c r="I25" s="194"/>
      <c r="J25" s="189"/>
    </row>
    <row r="26" spans="1:10" ht="19.5" customHeight="1">
      <c r="A26" s="190"/>
      <c r="B26" s="191"/>
      <c r="C26" s="13"/>
      <c r="D26" s="190"/>
      <c r="E26" s="195"/>
      <c r="F26" s="195"/>
      <c r="G26" s="195"/>
      <c r="H26" s="195"/>
      <c r="I26" s="195"/>
      <c r="J26" s="191"/>
    </row>
    <row r="27" spans="1:10" ht="19.5" customHeight="1">
      <c r="A27" s="192"/>
      <c r="B27" s="193"/>
      <c r="C27" s="13"/>
      <c r="D27" s="192"/>
      <c r="E27" s="196"/>
      <c r="F27" s="196"/>
      <c r="G27" s="196"/>
      <c r="H27" s="196"/>
      <c r="I27" s="196"/>
      <c r="J27" s="193"/>
    </row>
    <row r="28" spans="2:8" ht="15" customHeight="1">
      <c r="B28" s="7"/>
      <c r="C28" s="7"/>
      <c r="D28" s="7"/>
      <c r="E28" s="3"/>
      <c r="F28" s="3"/>
      <c r="G28" s="3"/>
      <c r="H28" s="3"/>
    </row>
    <row r="29" spans="2:8" ht="15" customHeight="1">
      <c r="B29" s="7"/>
      <c r="C29" s="7"/>
      <c r="D29" s="7"/>
      <c r="E29" s="1"/>
      <c r="F29" s="1"/>
      <c r="G29" s="1"/>
      <c r="H29" s="1"/>
    </row>
    <row r="30" spans="2:8" ht="15" customHeight="1">
      <c r="B30" s="7"/>
      <c r="C30" s="7"/>
      <c r="D30" s="7"/>
      <c r="E30" s="7"/>
      <c r="F30" s="7"/>
      <c r="G30" s="7"/>
      <c r="H30" s="7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2"/>
      <c r="C32" s="3"/>
      <c r="D32" s="3"/>
      <c r="E32" s="6"/>
      <c r="F32" s="6"/>
      <c r="G32" s="6"/>
      <c r="H32" s="6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5"/>
      <c r="C35" s="3"/>
      <c r="D35" s="3"/>
      <c r="E35" s="4"/>
      <c r="F35" s="4"/>
      <c r="G35" s="4"/>
      <c r="H35" s="4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5:B27"/>
    <mergeCell ref="D25:J27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J44"/>
  <sheetViews>
    <sheetView zoomScale="75" zoomScaleNormal="75" zoomScaleSheetLayoutView="100" zoomScalePageLayoutView="0" workbookViewId="0" topLeftCell="A1">
      <selection activeCell="B12" sqref="B12:J18"/>
    </sheetView>
  </sheetViews>
  <sheetFormatPr defaultColWidth="9.00390625" defaultRowHeight="12.75"/>
  <cols>
    <col min="1" max="1" width="8.75390625" style="0" customWidth="1"/>
    <col min="2" max="2" width="40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3" t="str">
        <f>T!A1</f>
        <v>2016-2017 SEZONU ANKARA U 19 1 NCİ LİGİ 7 NCİ GRUP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6.5" customHeight="1">
      <c r="A2" s="183" t="s">
        <v>32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39" customHeight="1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30" customHeight="1">
      <c r="A4" s="15" t="s">
        <v>21</v>
      </c>
      <c r="B4" s="186" t="s">
        <v>8</v>
      </c>
      <c r="C4" s="186"/>
      <c r="D4" s="186"/>
      <c r="E4" s="186"/>
      <c r="F4" s="186"/>
      <c r="G4" s="186"/>
      <c r="H4" s="186"/>
      <c r="I4" s="186" t="s">
        <v>9</v>
      </c>
      <c r="J4" s="186"/>
    </row>
    <row r="5" spans="1:10" ht="30" customHeight="1">
      <c r="A5" s="21">
        <v>1</v>
      </c>
      <c r="B5" s="110" t="str">
        <f>F!K14</f>
        <v>K.ÖREN BLD. BAĞLUM SPOR</v>
      </c>
      <c r="C5" s="187" t="str">
        <f>F!L14</f>
        <v>ANKARA DEMİR SPOR</v>
      </c>
      <c r="D5" s="187"/>
      <c r="E5" s="187"/>
      <c r="F5" s="187"/>
      <c r="G5" s="187"/>
      <c r="H5" s="187"/>
      <c r="I5" s="22">
        <f>F!M14</f>
        <v>0</v>
      </c>
      <c r="J5" s="22">
        <f>F!N14</f>
        <v>0</v>
      </c>
    </row>
    <row r="6" spans="1:10" ht="30" customHeight="1">
      <c r="A6" s="21">
        <v>2</v>
      </c>
      <c r="B6" s="110" t="str">
        <f>F!K15</f>
        <v>ADLİYE SPOR</v>
      </c>
      <c r="C6" s="187" t="str">
        <f>F!L15</f>
        <v>ETİMESGUT BLD. SPOR</v>
      </c>
      <c r="D6" s="187"/>
      <c r="E6" s="187"/>
      <c r="F6" s="187"/>
      <c r="G6" s="187"/>
      <c r="H6" s="187"/>
      <c r="I6" s="22">
        <f>F!M15</f>
        <v>0</v>
      </c>
      <c r="J6" s="22">
        <f>F!N15</f>
        <v>0</v>
      </c>
    </row>
    <row r="7" spans="1:10" ht="30" customHeight="1">
      <c r="A7" s="21">
        <v>3</v>
      </c>
      <c r="B7" s="110" t="str">
        <f>F!K16</f>
        <v>HACETTEPE SPOR</v>
      </c>
      <c r="C7" s="187" t="str">
        <f>F!L16</f>
        <v>KEÇİÖRENGÜCÜ</v>
      </c>
      <c r="D7" s="187"/>
      <c r="E7" s="187"/>
      <c r="F7" s="187"/>
      <c r="G7" s="187"/>
      <c r="H7" s="187"/>
      <c r="I7" s="22">
        <f>F!M16</f>
        <v>0</v>
      </c>
      <c r="J7" s="22">
        <f>F!N16</f>
        <v>0</v>
      </c>
    </row>
    <row r="8" spans="1:10" ht="30" customHeight="1">
      <c r="A8" s="21">
        <v>4</v>
      </c>
      <c r="B8" s="110" t="str">
        <f>F!K17</f>
        <v>Y.ALTINDAĞ BLD.SPOR</v>
      </c>
      <c r="C8" s="187" t="str">
        <f>F!L17</f>
        <v>BAY</v>
      </c>
      <c r="D8" s="187"/>
      <c r="E8" s="187"/>
      <c r="F8" s="187"/>
      <c r="G8" s="187"/>
      <c r="H8" s="187"/>
      <c r="I8" s="22" t="str">
        <f>F!M17</f>
        <v>--</v>
      </c>
      <c r="J8" s="22" t="str">
        <f>F!N17</f>
        <v>--</v>
      </c>
    </row>
    <row r="9" spans="1:10" ht="36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</row>
    <row r="10" spans="1:10" ht="39" customHeight="1">
      <c r="A10" s="185" t="s">
        <v>13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0" customHeight="1">
      <c r="A11" s="15" t="s">
        <v>7</v>
      </c>
      <c r="B11" s="111" t="s">
        <v>8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22</v>
      </c>
    </row>
    <row r="12" spans="1:10" ht="30" customHeight="1">
      <c r="A12" s="24">
        <v>1</v>
      </c>
      <c r="B12" s="38" t="str">
        <f>T!B10</f>
        <v>K.ÖREN BLD. BAĞLUM SPOR</v>
      </c>
      <c r="C12" s="24">
        <f aca="true" t="shared" si="0" ref="C12:C18">D12+E12+F12</f>
        <v>5</v>
      </c>
      <c r="D12" s="23">
        <f>'S.'!R8</f>
        <v>0</v>
      </c>
      <c r="E12" s="23">
        <f>'S.'!S8</f>
        <v>5</v>
      </c>
      <c r="F12" s="23">
        <f>'S.'!T8</f>
        <v>0</v>
      </c>
      <c r="G12" s="23">
        <f>'S.'!M20</f>
        <v>0</v>
      </c>
      <c r="H12" s="23">
        <f>'S.'!N20</f>
        <v>0</v>
      </c>
      <c r="I12" s="24">
        <f aca="true" t="shared" si="1" ref="I12:I18">(D12*3)+(E12*1)+(F12*0)</f>
        <v>5</v>
      </c>
      <c r="J12" s="24">
        <f aca="true" t="shared" si="2" ref="J12:J18">G12-H12</f>
        <v>0</v>
      </c>
    </row>
    <row r="13" spans="1:10" ht="30" customHeight="1">
      <c r="A13" s="24">
        <v>2</v>
      </c>
      <c r="B13" s="38" t="str">
        <f>T!B7</f>
        <v>KEÇİÖRENGÜCÜ</v>
      </c>
      <c r="C13" s="24">
        <f t="shared" si="0"/>
        <v>5</v>
      </c>
      <c r="D13" s="23">
        <f>'S.'!R5</f>
        <v>0</v>
      </c>
      <c r="E13" s="23">
        <f>'S.'!S5</f>
        <v>5</v>
      </c>
      <c r="F13" s="23">
        <f>'S.'!T5</f>
        <v>0</v>
      </c>
      <c r="G13" s="23">
        <f>'S.'!M17</f>
        <v>0</v>
      </c>
      <c r="H13" s="23">
        <f>'S.'!N17</f>
        <v>0</v>
      </c>
      <c r="I13" s="24">
        <f t="shared" si="1"/>
        <v>5</v>
      </c>
      <c r="J13" s="24">
        <f t="shared" si="2"/>
        <v>0</v>
      </c>
    </row>
    <row r="14" spans="1:10" ht="30" customHeight="1">
      <c r="A14" s="24">
        <v>3</v>
      </c>
      <c r="B14" s="38" t="str">
        <f>T!B8</f>
        <v>HACETTEPE SPOR</v>
      </c>
      <c r="C14" s="24">
        <f t="shared" si="0"/>
        <v>5</v>
      </c>
      <c r="D14" s="23">
        <f>'S.'!R6</f>
        <v>0</v>
      </c>
      <c r="E14" s="23">
        <f>'S.'!S6</f>
        <v>5</v>
      </c>
      <c r="F14" s="23">
        <f>'S.'!T6</f>
        <v>0</v>
      </c>
      <c r="G14" s="23">
        <f>'S.'!M18</f>
        <v>0</v>
      </c>
      <c r="H14" s="23">
        <f>'S.'!N18</f>
        <v>0</v>
      </c>
      <c r="I14" s="24">
        <f t="shared" si="1"/>
        <v>5</v>
      </c>
      <c r="J14" s="24">
        <f t="shared" si="2"/>
        <v>0</v>
      </c>
    </row>
    <row r="15" spans="1:10" ht="30" customHeight="1">
      <c r="A15" s="24">
        <v>4</v>
      </c>
      <c r="B15" s="38" t="str">
        <f>T!B9</f>
        <v>ETİMESGUT BLD. SPOR</v>
      </c>
      <c r="C15" s="24">
        <f t="shared" si="0"/>
        <v>5</v>
      </c>
      <c r="D15" s="23">
        <f>'S.'!R7</f>
        <v>0</v>
      </c>
      <c r="E15" s="23">
        <f>'S.'!S7</f>
        <v>5</v>
      </c>
      <c r="F15" s="23">
        <f>'S.'!T7</f>
        <v>0</v>
      </c>
      <c r="G15" s="23">
        <f>'S.'!M19</f>
        <v>0</v>
      </c>
      <c r="H15" s="23">
        <f>'S.'!N19</f>
        <v>0</v>
      </c>
      <c r="I15" s="24">
        <f t="shared" si="1"/>
        <v>5</v>
      </c>
      <c r="J15" s="24">
        <f t="shared" si="2"/>
        <v>0</v>
      </c>
    </row>
    <row r="16" spans="1:10" ht="30" customHeight="1">
      <c r="A16" s="24">
        <v>5</v>
      </c>
      <c r="B16" s="38" t="str">
        <f>T!B11</f>
        <v>Y.ALTINDAĞ BLD.SPOR</v>
      </c>
      <c r="C16" s="24">
        <f t="shared" si="0"/>
        <v>5</v>
      </c>
      <c r="D16" s="23">
        <f>'S.'!R9</f>
        <v>0</v>
      </c>
      <c r="E16" s="23">
        <f>'S.'!S9</f>
        <v>5</v>
      </c>
      <c r="F16" s="23">
        <f>'S.'!T9</f>
        <v>0</v>
      </c>
      <c r="G16" s="23">
        <f>'S.'!M21</f>
        <v>0</v>
      </c>
      <c r="H16" s="23">
        <f>'S.'!N21</f>
        <v>0</v>
      </c>
      <c r="I16" s="24">
        <f t="shared" si="1"/>
        <v>5</v>
      </c>
      <c r="J16" s="24">
        <f t="shared" si="2"/>
        <v>0</v>
      </c>
    </row>
    <row r="17" spans="1:10" ht="30" customHeight="1">
      <c r="A17" s="24">
        <v>6</v>
      </c>
      <c r="B17" s="38" t="str">
        <f>T!B6</f>
        <v>ADLİYE SPOR</v>
      </c>
      <c r="C17" s="24">
        <f t="shared" si="0"/>
        <v>5</v>
      </c>
      <c r="D17" s="23">
        <f>'S.'!R4</f>
        <v>0</v>
      </c>
      <c r="E17" s="23">
        <f>'S.'!S4</f>
        <v>5</v>
      </c>
      <c r="F17" s="23">
        <f>'S.'!T4</f>
        <v>0</v>
      </c>
      <c r="G17" s="23">
        <f>'S.'!M16</f>
        <v>0</v>
      </c>
      <c r="H17" s="23">
        <f>'S.'!N16</f>
        <v>0</v>
      </c>
      <c r="I17" s="24">
        <f t="shared" si="1"/>
        <v>5</v>
      </c>
      <c r="J17" s="24">
        <f t="shared" si="2"/>
        <v>0</v>
      </c>
    </row>
    <row r="18" spans="1:10" ht="30" customHeight="1">
      <c r="A18" s="24">
        <v>7</v>
      </c>
      <c r="B18" s="38" t="str">
        <f>T!B12</f>
        <v>ANKARA DEMİR SPOR</v>
      </c>
      <c r="C18" s="24">
        <f t="shared" si="0"/>
        <v>6</v>
      </c>
      <c r="D18" s="23">
        <f>'S.'!R10</f>
        <v>0</v>
      </c>
      <c r="E18" s="23">
        <f>'S.'!S10</f>
        <v>6</v>
      </c>
      <c r="F18" s="23">
        <f>'S.'!T10</f>
        <v>0</v>
      </c>
      <c r="G18" s="23">
        <f>'S.'!M22</f>
        <v>0</v>
      </c>
      <c r="H18" s="23">
        <f>'S.'!N22</f>
        <v>0</v>
      </c>
      <c r="I18" s="24">
        <f t="shared" si="1"/>
        <v>6</v>
      </c>
      <c r="J18" s="24">
        <f t="shared" si="2"/>
        <v>0</v>
      </c>
    </row>
    <row r="19" spans="1:10" ht="15" customHeight="1">
      <c r="A19" s="1"/>
      <c r="B19" s="2"/>
      <c r="C19" s="4"/>
      <c r="D19" s="4"/>
      <c r="E19" s="3"/>
      <c r="F19" s="3"/>
      <c r="G19" s="3">
        <f>SUM(G12:G18)</f>
        <v>0</v>
      </c>
      <c r="H19" s="3">
        <f>SUM(H12:H18)</f>
        <v>0</v>
      </c>
      <c r="I19" s="1"/>
      <c r="J19" s="1"/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2:8" ht="15" customHeight="1">
      <c r="B24" s="2"/>
      <c r="C24" s="4"/>
      <c r="D24" s="4"/>
      <c r="E24" s="3"/>
      <c r="F24" s="3"/>
      <c r="G24" s="3"/>
      <c r="H24" s="3"/>
    </row>
    <row r="25" spans="1:10" ht="19.5" customHeight="1">
      <c r="A25" s="188" t="s">
        <v>30</v>
      </c>
      <c r="B25" s="189"/>
      <c r="C25" s="13"/>
      <c r="D25" s="188" t="s">
        <v>60</v>
      </c>
      <c r="E25" s="194"/>
      <c r="F25" s="194"/>
      <c r="G25" s="194"/>
      <c r="H25" s="194"/>
      <c r="I25" s="194"/>
      <c r="J25" s="189"/>
    </row>
    <row r="26" spans="1:10" ht="19.5" customHeight="1">
      <c r="A26" s="190"/>
      <c r="B26" s="191"/>
      <c r="C26" s="13"/>
      <c r="D26" s="190"/>
      <c r="E26" s="195"/>
      <c r="F26" s="195"/>
      <c r="G26" s="195"/>
      <c r="H26" s="195"/>
      <c r="I26" s="195"/>
      <c r="J26" s="191"/>
    </row>
    <row r="27" spans="1:10" ht="19.5" customHeight="1">
      <c r="A27" s="192"/>
      <c r="B27" s="193"/>
      <c r="C27" s="13"/>
      <c r="D27" s="192"/>
      <c r="E27" s="196"/>
      <c r="F27" s="196"/>
      <c r="G27" s="196"/>
      <c r="H27" s="196"/>
      <c r="I27" s="196"/>
      <c r="J27" s="193"/>
    </row>
    <row r="28" spans="2:8" ht="15" customHeight="1">
      <c r="B28" s="7"/>
      <c r="C28" s="7"/>
      <c r="D28" s="7"/>
      <c r="E28" s="3"/>
      <c r="F28" s="3"/>
      <c r="G28" s="3"/>
      <c r="H28" s="3"/>
    </row>
    <row r="29" spans="2:8" ht="15" customHeight="1">
      <c r="B29" s="7"/>
      <c r="C29" s="7"/>
      <c r="D29" s="7"/>
      <c r="E29" s="1"/>
      <c r="F29" s="1"/>
      <c r="G29" s="1"/>
      <c r="H29" s="1"/>
    </row>
    <row r="30" spans="2:8" ht="15" customHeight="1">
      <c r="B30" s="7"/>
      <c r="C30" s="7"/>
      <c r="D30" s="7"/>
      <c r="E30" s="7"/>
      <c r="F30" s="7"/>
      <c r="G30" s="7"/>
      <c r="H30" s="7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2"/>
      <c r="C32" s="3"/>
      <c r="D32" s="3"/>
      <c r="E32" s="6"/>
      <c r="F32" s="6"/>
      <c r="G32" s="6"/>
      <c r="H32" s="6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5"/>
      <c r="C35" s="3"/>
      <c r="D35" s="3"/>
      <c r="E35" s="4"/>
      <c r="F35" s="4"/>
      <c r="G35" s="4"/>
      <c r="H35" s="4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C6:H6"/>
    <mergeCell ref="A2:J2"/>
    <mergeCell ref="C5:H5"/>
    <mergeCell ref="A25:B27"/>
    <mergeCell ref="D25:J27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J44"/>
  <sheetViews>
    <sheetView zoomScale="75" zoomScaleNormal="75" zoomScaleSheetLayoutView="100" zoomScalePageLayoutView="0" workbookViewId="0" topLeftCell="A1">
      <selection activeCell="B12" sqref="B12:J18"/>
    </sheetView>
  </sheetViews>
  <sheetFormatPr defaultColWidth="9.00390625" defaultRowHeight="12.75"/>
  <cols>
    <col min="1" max="1" width="8.75390625" style="0" customWidth="1"/>
    <col min="2" max="2" width="40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3" t="str">
        <f>T!A1</f>
        <v>2016-2017 SEZONU ANKARA U 19 1 NCİ LİGİ 7 NCİ GRUP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6.5" customHeight="1">
      <c r="A2" s="183" t="s">
        <v>6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39" customHeight="1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30" customHeight="1">
      <c r="A4" s="15" t="s">
        <v>21</v>
      </c>
      <c r="B4" s="186" t="s">
        <v>8</v>
      </c>
      <c r="C4" s="186"/>
      <c r="D4" s="186"/>
      <c r="E4" s="186"/>
      <c r="F4" s="186"/>
      <c r="G4" s="186"/>
      <c r="H4" s="186"/>
      <c r="I4" s="186" t="s">
        <v>9</v>
      </c>
      <c r="J4" s="186"/>
    </row>
    <row r="5" spans="1:10" ht="30" customHeight="1">
      <c r="A5" s="21">
        <v>1</v>
      </c>
      <c r="B5" s="110" t="str">
        <f>F!A22</f>
        <v>Y.ALTINDAĞ BLD.SPOR</v>
      </c>
      <c r="C5" s="187" t="str">
        <f>F!B22</f>
        <v>ADLİYE SPOR</v>
      </c>
      <c r="D5" s="187"/>
      <c r="E5" s="187"/>
      <c r="F5" s="187"/>
      <c r="G5" s="187"/>
      <c r="H5" s="187"/>
      <c r="I5" s="22">
        <f>F!C22</f>
        <v>0</v>
      </c>
      <c r="J5" s="22">
        <f>F!D22</f>
        <v>0</v>
      </c>
    </row>
    <row r="6" spans="1:10" ht="30" customHeight="1">
      <c r="A6" s="21">
        <v>2</v>
      </c>
      <c r="B6" s="110" t="str">
        <f>F!A23</f>
        <v>KEÇİÖRENGÜCÜ</v>
      </c>
      <c r="C6" s="187" t="str">
        <f>F!B23</f>
        <v>K.ÖREN BLD. BAĞLUM SPOR</v>
      </c>
      <c r="D6" s="187"/>
      <c r="E6" s="187"/>
      <c r="F6" s="187"/>
      <c r="G6" s="187"/>
      <c r="H6" s="187"/>
      <c r="I6" s="22">
        <f>F!C23</f>
        <v>0</v>
      </c>
      <c r="J6" s="22">
        <f>F!D23</f>
        <v>0</v>
      </c>
    </row>
    <row r="7" spans="1:10" ht="30" customHeight="1">
      <c r="A7" s="21">
        <v>3</v>
      </c>
      <c r="B7" s="110" t="str">
        <f>F!A24</f>
        <v>ETİMESGUT BLD. SPOR</v>
      </c>
      <c r="C7" s="187" t="str">
        <f>F!B24</f>
        <v>HACETTEPE SPOR</v>
      </c>
      <c r="D7" s="187"/>
      <c r="E7" s="187"/>
      <c r="F7" s="187"/>
      <c r="G7" s="187"/>
      <c r="H7" s="187"/>
      <c r="I7" s="22">
        <f>F!C24</f>
        <v>0</v>
      </c>
      <c r="J7" s="22">
        <f>F!D24</f>
        <v>0</v>
      </c>
    </row>
    <row r="8" spans="1:10" ht="30" customHeight="1">
      <c r="A8" s="21">
        <v>4</v>
      </c>
      <c r="B8" s="110" t="str">
        <f>F!A25</f>
        <v>ANKARA DEMİR SPOR</v>
      </c>
      <c r="C8" s="187" t="str">
        <f>F!B25</f>
        <v>BAY</v>
      </c>
      <c r="D8" s="187"/>
      <c r="E8" s="187"/>
      <c r="F8" s="187"/>
      <c r="G8" s="187"/>
      <c r="H8" s="187"/>
      <c r="I8" s="22" t="str">
        <f>F!C25</f>
        <v>--</v>
      </c>
      <c r="J8" s="22" t="str">
        <f>F!D25</f>
        <v>--</v>
      </c>
    </row>
    <row r="9" spans="1:10" ht="36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</row>
    <row r="10" spans="1:10" ht="39" customHeight="1">
      <c r="A10" s="185" t="s">
        <v>13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0" customHeight="1">
      <c r="A11" s="15" t="s">
        <v>7</v>
      </c>
      <c r="B11" s="111" t="s">
        <v>8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22</v>
      </c>
    </row>
    <row r="12" spans="1:10" ht="30" customHeight="1">
      <c r="A12" s="24">
        <v>1</v>
      </c>
      <c r="B12" s="38" t="str">
        <f>T!B10</f>
        <v>K.ÖREN BLD. BAĞLUM SPOR</v>
      </c>
      <c r="C12" s="24">
        <f aca="true" t="shared" si="0" ref="C12:C18">D12+E12+F12</f>
        <v>6</v>
      </c>
      <c r="D12" s="23">
        <f>'S.'!U8</f>
        <v>0</v>
      </c>
      <c r="E12" s="23">
        <f>'S.'!V8</f>
        <v>6</v>
      </c>
      <c r="F12" s="23">
        <f>'S.'!W8</f>
        <v>0</v>
      </c>
      <c r="G12" s="23">
        <f>'S.'!O20</f>
        <v>0</v>
      </c>
      <c r="H12" s="23">
        <f>'S.'!P20</f>
        <v>0</v>
      </c>
      <c r="I12" s="24">
        <f aca="true" t="shared" si="1" ref="I12:I18">(D12*3)+(E12*1)+(F12*0)</f>
        <v>6</v>
      </c>
      <c r="J12" s="24">
        <f aca="true" t="shared" si="2" ref="J12:J18">G12-H12</f>
        <v>0</v>
      </c>
    </row>
    <row r="13" spans="1:10" ht="30" customHeight="1">
      <c r="A13" s="24">
        <v>2</v>
      </c>
      <c r="B13" s="38" t="str">
        <f>T!B7</f>
        <v>KEÇİÖRENGÜCÜ</v>
      </c>
      <c r="C13" s="24">
        <f t="shared" si="0"/>
        <v>6</v>
      </c>
      <c r="D13" s="23">
        <f>'S.'!U5</f>
        <v>0</v>
      </c>
      <c r="E13" s="23">
        <f>'S.'!V5</f>
        <v>6</v>
      </c>
      <c r="F13" s="23">
        <f>'S.'!W5</f>
        <v>0</v>
      </c>
      <c r="G13" s="23">
        <f>'S.'!O17</f>
        <v>0</v>
      </c>
      <c r="H13" s="23">
        <f>'S.'!P17</f>
        <v>0</v>
      </c>
      <c r="I13" s="24">
        <f t="shared" si="1"/>
        <v>6</v>
      </c>
      <c r="J13" s="24">
        <f t="shared" si="2"/>
        <v>0</v>
      </c>
    </row>
    <row r="14" spans="1:10" ht="30" customHeight="1">
      <c r="A14" s="24">
        <v>3</v>
      </c>
      <c r="B14" s="38" t="str">
        <f>T!B9</f>
        <v>ETİMESGUT BLD. SPOR</v>
      </c>
      <c r="C14" s="24">
        <f t="shared" si="0"/>
        <v>6</v>
      </c>
      <c r="D14" s="23">
        <f>'S.'!U7</f>
        <v>0</v>
      </c>
      <c r="E14" s="23">
        <f>'S.'!V7</f>
        <v>6</v>
      </c>
      <c r="F14" s="23">
        <f>'S.'!W7</f>
        <v>0</v>
      </c>
      <c r="G14" s="23">
        <f>'S.'!O19</f>
        <v>0</v>
      </c>
      <c r="H14" s="23">
        <f>'S.'!P19</f>
        <v>0</v>
      </c>
      <c r="I14" s="24">
        <f t="shared" si="1"/>
        <v>6</v>
      </c>
      <c r="J14" s="24">
        <f t="shared" si="2"/>
        <v>0</v>
      </c>
    </row>
    <row r="15" spans="1:10" ht="30" customHeight="1">
      <c r="A15" s="24">
        <v>4</v>
      </c>
      <c r="B15" s="38" t="str">
        <f>T!B11</f>
        <v>Y.ALTINDAĞ BLD.SPOR</v>
      </c>
      <c r="C15" s="24">
        <f t="shared" si="0"/>
        <v>6</v>
      </c>
      <c r="D15" s="23">
        <f>'S.'!U9</f>
        <v>0</v>
      </c>
      <c r="E15" s="23">
        <f>'S.'!V9</f>
        <v>6</v>
      </c>
      <c r="F15" s="23">
        <f>'S.'!W9</f>
        <v>0</v>
      </c>
      <c r="G15" s="23">
        <f>'S.'!O21</f>
        <v>0</v>
      </c>
      <c r="H15" s="23">
        <f>'S.'!P21</f>
        <v>0</v>
      </c>
      <c r="I15" s="24">
        <f t="shared" si="1"/>
        <v>6</v>
      </c>
      <c r="J15" s="24">
        <f t="shared" si="2"/>
        <v>0</v>
      </c>
    </row>
    <row r="16" spans="1:10" ht="30" customHeight="1">
      <c r="A16" s="24">
        <v>5</v>
      </c>
      <c r="B16" s="38" t="str">
        <f>T!B8</f>
        <v>HACETTEPE SPOR</v>
      </c>
      <c r="C16" s="24">
        <f t="shared" si="0"/>
        <v>6</v>
      </c>
      <c r="D16" s="23">
        <f>'S.'!U6</f>
        <v>0</v>
      </c>
      <c r="E16" s="23">
        <f>'S.'!V6</f>
        <v>6</v>
      </c>
      <c r="F16" s="23">
        <f>'S.'!W6</f>
        <v>0</v>
      </c>
      <c r="G16" s="23">
        <f>'S.'!O18</f>
        <v>0</v>
      </c>
      <c r="H16" s="23">
        <f>'S.'!P18</f>
        <v>0</v>
      </c>
      <c r="I16" s="24">
        <f t="shared" si="1"/>
        <v>6</v>
      </c>
      <c r="J16" s="24">
        <f t="shared" si="2"/>
        <v>0</v>
      </c>
    </row>
    <row r="17" spans="1:10" ht="30" customHeight="1">
      <c r="A17" s="24">
        <v>6</v>
      </c>
      <c r="B17" s="38" t="str">
        <f>T!B6</f>
        <v>ADLİYE SPOR</v>
      </c>
      <c r="C17" s="24">
        <f t="shared" si="0"/>
        <v>6</v>
      </c>
      <c r="D17" s="23">
        <f>'S.'!U4</f>
        <v>0</v>
      </c>
      <c r="E17" s="23">
        <f>'S.'!V4</f>
        <v>6</v>
      </c>
      <c r="F17" s="23">
        <f>'S.'!W4</f>
        <v>0</v>
      </c>
      <c r="G17" s="23">
        <f>'S.'!O16</f>
        <v>0</v>
      </c>
      <c r="H17" s="23">
        <f>'S.'!P16</f>
        <v>0</v>
      </c>
      <c r="I17" s="24">
        <f t="shared" si="1"/>
        <v>6</v>
      </c>
      <c r="J17" s="24">
        <f t="shared" si="2"/>
        <v>0</v>
      </c>
    </row>
    <row r="18" spans="1:10" ht="30" customHeight="1">
      <c r="A18" s="24">
        <v>7</v>
      </c>
      <c r="B18" s="38" t="str">
        <f>T!B12</f>
        <v>ANKARA DEMİR SPOR</v>
      </c>
      <c r="C18" s="24">
        <f t="shared" si="0"/>
        <v>6</v>
      </c>
      <c r="D18" s="23">
        <f>'S.'!U10</f>
        <v>0</v>
      </c>
      <c r="E18" s="23">
        <f>'S.'!V10</f>
        <v>6</v>
      </c>
      <c r="F18" s="23">
        <f>'S.'!W10</f>
        <v>0</v>
      </c>
      <c r="G18" s="23">
        <f>'S.'!O22</f>
        <v>0</v>
      </c>
      <c r="H18" s="23">
        <f>'S.'!P22</f>
        <v>0</v>
      </c>
      <c r="I18" s="24">
        <f t="shared" si="1"/>
        <v>6</v>
      </c>
      <c r="J18" s="24">
        <f t="shared" si="2"/>
        <v>0</v>
      </c>
    </row>
    <row r="19" spans="1:10" ht="15" customHeight="1">
      <c r="A19" s="1"/>
      <c r="B19" s="2"/>
      <c r="C19" s="4"/>
      <c r="D19" s="4"/>
      <c r="E19" s="3"/>
      <c r="F19" s="3"/>
      <c r="G19" s="3">
        <f>SUM(G12:G18)</f>
        <v>0</v>
      </c>
      <c r="H19" s="3">
        <f>SUM(H12:H18)</f>
        <v>0</v>
      </c>
      <c r="I19" s="1"/>
      <c r="J19" s="1"/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2:8" ht="15" customHeight="1">
      <c r="B24" s="2"/>
      <c r="C24" s="4"/>
      <c r="D24" s="4"/>
      <c r="E24" s="3"/>
      <c r="F24" s="3"/>
      <c r="G24" s="3"/>
      <c r="H24" s="3"/>
    </row>
    <row r="25" spans="1:10" ht="19.5" customHeight="1">
      <c r="A25" s="188" t="s">
        <v>30</v>
      </c>
      <c r="B25" s="189"/>
      <c r="C25" s="13"/>
      <c r="D25" s="188" t="s">
        <v>60</v>
      </c>
      <c r="E25" s="194"/>
      <c r="F25" s="194"/>
      <c r="G25" s="194"/>
      <c r="H25" s="194"/>
      <c r="I25" s="194"/>
      <c r="J25" s="189"/>
    </row>
    <row r="26" spans="1:10" ht="19.5" customHeight="1">
      <c r="A26" s="190"/>
      <c r="B26" s="191"/>
      <c r="C26" s="13"/>
      <c r="D26" s="190"/>
      <c r="E26" s="195"/>
      <c r="F26" s="195"/>
      <c r="G26" s="195"/>
      <c r="H26" s="195"/>
      <c r="I26" s="195"/>
      <c r="J26" s="191"/>
    </row>
    <row r="27" spans="1:10" ht="19.5" customHeight="1">
      <c r="A27" s="192"/>
      <c r="B27" s="193"/>
      <c r="C27" s="13"/>
      <c r="D27" s="192"/>
      <c r="E27" s="196"/>
      <c r="F27" s="196"/>
      <c r="G27" s="196"/>
      <c r="H27" s="196"/>
      <c r="I27" s="196"/>
      <c r="J27" s="193"/>
    </row>
    <row r="28" spans="2:8" ht="15" customHeight="1">
      <c r="B28" s="7"/>
      <c r="C28" s="7"/>
      <c r="D28" s="7"/>
      <c r="E28" s="3"/>
      <c r="F28" s="3"/>
      <c r="G28" s="3"/>
      <c r="H28" s="3"/>
    </row>
    <row r="29" spans="2:8" ht="15" customHeight="1">
      <c r="B29" s="7"/>
      <c r="C29" s="7"/>
      <c r="D29" s="7"/>
      <c r="E29" s="1"/>
      <c r="F29" s="1"/>
      <c r="G29" s="1"/>
      <c r="H29" s="1"/>
    </row>
    <row r="30" spans="2:8" ht="15" customHeight="1">
      <c r="B30" s="7"/>
      <c r="C30" s="7"/>
      <c r="D30" s="7"/>
      <c r="E30" s="7"/>
      <c r="F30" s="7"/>
      <c r="G30" s="7"/>
      <c r="H30" s="7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2"/>
      <c r="C32" s="3"/>
      <c r="D32" s="3"/>
      <c r="E32" s="6"/>
      <c r="F32" s="6"/>
      <c r="G32" s="6"/>
      <c r="H32" s="6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25:B27"/>
    <mergeCell ref="D25:J27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J45"/>
  <sheetViews>
    <sheetView zoomScale="75" zoomScaleNormal="75" zoomScaleSheetLayoutView="100" zoomScalePageLayoutView="0" workbookViewId="0" topLeftCell="A1">
      <selection activeCell="B12" sqref="B12:J18"/>
    </sheetView>
  </sheetViews>
  <sheetFormatPr defaultColWidth="9.00390625" defaultRowHeight="12.75"/>
  <cols>
    <col min="1" max="1" width="8.75390625" style="0" customWidth="1"/>
    <col min="2" max="2" width="40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3" t="str">
        <f>T!A1</f>
        <v>2016-2017 SEZONU ANKARA U 19 1 NCİ LİGİ 7 NCİ GRUP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6.5" customHeight="1">
      <c r="A2" s="183" t="s">
        <v>33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39" customHeight="1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30" customHeight="1">
      <c r="A4" s="15" t="s">
        <v>21</v>
      </c>
      <c r="B4" s="186" t="s">
        <v>8</v>
      </c>
      <c r="C4" s="186"/>
      <c r="D4" s="186"/>
      <c r="E4" s="186"/>
      <c r="F4" s="186"/>
      <c r="G4" s="186"/>
      <c r="H4" s="186"/>
      <c r="I4" s="186" t="s">
        <v>9</v>
      </c>
      <c r="J4" s="186"/>
    </row>
    <row r="5" spans="1:10" ht="30" customHeight="1">
      <c r="A5" s="21">
        <v>1</v>
      </c>
      <c r="B5" s="110" t="str">
        <f>F!F22</f>
        <v>KEÇİÖRENGÜCÜ</v>
      </c>
      <c r="C5" s="187" t="str">
        <f>F!G22</f>
        <v>ANKARA DEMİR SPOR</v>
      </c>
      <c r="D5" s="187"/>
      <c r="E5" s="187"/>
      <c r="F5" s="187"/>
      <c r="G5" s="187"/>
      <c r="H5" s="187"/>
      <c r="I5" s="22">
        <f>F!H22</f>
        <v>0</v>
      </c>
      <c r="J5" s="22">
        <f>F!I22</f>
        <v>0</v>
      </c>
    </row>
    <row r="6" spans="1:10" ht="30" customHeight="1">
      <c r="A6" s="21">
        <v>2</v>
      </c>
      <c r="B6" s="110" t="str">
        <f>F!F23</f>
        <v>Y.ALTINDAĞ BLD.SPOR</v>
      </c>
      <c r="C6" s="187" t="str">
        <f>F!G23</f>
        <v>HACETTEPE SPOR</v>
      </c>
      <c r="D6" s="187"/>
      <c r="E6" s="187"/>
      <c r="F6" s="187"/>
      <c r="G6" s="187"/>
      <c r="H6" s="187"/>
      <c r="I6" s="22">
        <f>F!H23</f>
        <v>0</v>
      </c>
      <c r="J6" s="22">
        <f>F!I23</f>
        <v>0</v>
      </c>
    </row>
    <row r="7" spans="1:10" ht="30" customHeight="1">
      <c r="A7" s="21">
        <v>3</v>
      </c>
      <c r="B7" s="110" t="str">
        <f>F!F24</f>
        <v>ETİMESGUT BLD. SPOR</v>
      </c>
      <c r="C7" s="187" t="str">
        <f>F!G24</f>
        <v>K.ÖREN BLD. BAĞLUM SPOR</v>
      </c>
      <c r="D7" s="187"/>
      <c r="E7" s="187"/>
      <c r="F7" s="187"/>
      <c r="G7" s="187"/>
      <c r="H7" s="187"/>
      <c r="I7" s="22">
        <f>F!H24</f>
        <v>0</v>
      </c>
      <c r="J7" s="22">
        <f>F!I24</f>
        <v>0</v>
      </c>
    </row>
    <row r="8" spans="1:10" ht="30" customHeight="1">
      <c r="A8" s="21">
        <v>4</v>
      </c>
      <c r="B8" s="110" t="str">
        <f>F!F25</f>
        <v>ADLİYE SPOR</v>
      </c>
      <c r="C8" s="187" t="str">
        <f>F!G25</f>
        <v>BAY</v>
      </c>
      <c r="D8" s="187"/>
      <c r="E8" s="187"/>
      <c r="F8" s="187"/>
      <c r="G8" s="187"/>
      <c r="H8" s="187"/>
      <c r="I8" s="22" t="str">
        <f>F!H25</f>
        <v>--</v>
      </c>
      <c r="J8" s="22" t="str">
        <f>F!I25</f>
        <v>--</v>
      </c>
    </row>
    <row r="9" spans="1:10" ht="36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</row>
    <row r="10" spans="1:10" ht="39" customHeight="1">
      <c r="A10" s="185" t="s">
        <v>13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0" customHeight="1">
      <c r="A11" s="15" t="s">
        <v>7</v>
      </c>
      <c r="B11" s="111" t="s">
        <v>8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22</v>
      </c>
    </row>
    <row r="12" spans="1:10" ht="30" customHeight="1">
      <c r="A12" s="24">
        <v>1</v>
      </c>
      <c r="B12" s="38" t="str">
        <f>T!B10</f>
        <v>K.ÖREN BLD. BAĞLUM SPOR</v>
      </c>
      <c r="C12" s="24">
        <f aca="true" t="shared" si="0" ref="C12:C18">D12+E12+F12</f>
        <v>7</v>
      </c>
      <c r="D12" s="23">
        <f>'S.'!X8</f>
        <v>0</v>
      </c>
      <c r="E12" s="23">
        <f>'S.'!Y8</f>
        <v>7</v>
      </c>
      <c r="F12" s="23">
        <f>'S.'!Z8</f>
        <v>0</v>
      </c>
      <c r="G12" s="23">
        <f>'S.'!Q20</f>
        <v>0</v>
      </c>
      <c r="H12" s="23">
        <f>'S.'!R20</f>
        <v>0</v>
      </c>
      <c r="I12" s="24">
        <f aca="true" t="shared" si="1" ref="I12:I18">(D12*3)+(E12*1)+(F12*0)</f>
        <v>7</v>
      </c>
      <c r="J12" s="24">
        <f aca="true" t="shared" si="2" ref="J12:J18">G12-H12</f>
        <v>0</v>
      </c>
    </row>
    <row r="13" spans="1:10" ht="30" customHeight="1">
      <c r="A13" s="24">
        <v>2</v>
      </c>
      <c r="B13" s="38" t="str">
        <f>T!B7</f>
        <v>KEÇİÖRENGÜCÜ</v>
      </c>
      <c r="C13" s="24">
        <f t="shared" si="0"/>
        <v>7</v>
      </c>
      <c r="D13" s="23">
        <f>'S.'!X5</f>
        <v>0</v>
      </c>
      <c r="E13" s="23">
        <f>'S.'!Y5</f>
        <v>7</v>
      </c>
      <c r="F13" s="23">
        <f>'S.'!Z5</f>
        <v>0</v>
      </c>
      <c r="G13" s="23">
        <f>'S.'!Q17</f>
        <v>0</v>
      </c>
      <c r="H13" s="23">
        <f>'S.'!R17</f>
        <v>0</v>
      </c>
      <c r="I13" s="24">
        <f t="shared" si="1"/>
        <v>7</v>
      </c>
      <c r="J13" s="24">
        <f t="shared" si="2"/>
        <v>0</v>
      </c>
    </row>
    <row r="14" spans="1:10" ht="30" customHeight="1">
      <c r="A14" s="24">
        <v>3</v>
      </c>
      <c r="B14" s="38" t="str">
        <f>T!B8</f>
        <v>HACETTEPE SPOR</v>
      </c>
      <c r="C14" s="24">
        <f t="shared" si="0"/>
        <v>7</v>
      </c>
      <c r="D14" s="23">
        <f>'S.'!X6</f>
        <v>0</v>
      </c>
      <c r="E14" s="23">
        <f>'S.'!Y6</f>
        <v>7</v>
      </c>
      <c r="F14" s="23">
        <f>'S.'!Z6</f>
        <v>0</v>
      </c>
      <c r="G14" s="23">
        <f>'S.'!Q18</f>
        <v>0</v>
      </c>
      <c r="H14" s="23">
        <f>'S.'!R18</f>
        <v>0</v>
      </c>
      <c r="I14" s="24">
        <f t="shared" si="1"/>
        <v>7</v>
      </c>
      <c r="J14" s="24">
        <f t="shared" si="2"/>
        <v>0</v>
      </c>
    </row>
    <row r="15" spans="1:10" ht="30" customHeight="1">
      <c r="A15" s="24">
        <v>4</v>
      </c>
      <c r="B15" s="38" t="str">
        <f>T!B9</f>
        <v>ETİMESGUT BLD. SPOR</v>
      </c>
      <c r="C15" s="24">
        <f t="shared" si="0"/>
        <v>7</v>
      </c>
      <c r="D15" s="23">
        <f>'S.'!X7</f>
        <v>0</v>
      </c>
      <c r="E15" s="23">
        <f>'S.'!Y7</f>
        <v>7</v>
      </c>
      <c r="F15" s="23">
        <f>'S.'!Z7</f>
        <v>0</v>
      </c>
      <c r="G15" s="23">
        <f>'S.'!Q19</f>
        <v>0</v>
      </c>
      <c r="H15" s="23">
        <f>'S.'!R19</f>
        <v>0</v>
      </c>
      <c r="I15" s="24">
        <f t="shared" si="1"/>
        <v>7</v>
      </c>
      <c r="J15" s="24">
        <f t="shared" si="2"/>
        <v>0</v>
      </c>
    </row>
    <row r="16" spans="1:10" ht="30" customHeight="1">
      <c r="A16" s="24">
        <v>5</v>
      </c>
      <c r="B16" s="38" t="str">
        <f>T!B11</f>
        <v>Y.ALTINDAĞ BLD.SPOR</v>
      </c>
      <c r="C16" s="24">
        <f t="shared" si="0"/>
        <v>7</v>
      </c>
      <c r="D16" s="23">
        <f>'S.'!X9</f>
        <v>0</v>
      </c>
      <c r="E16" s="23">
        <f>'S.'!Y9</f>
        <v>7</v>
      </c>
      <c r="F16" s="23">
        <f>'S.'!Z9</f>
        <v>0</v>
      </c>
      <c r="G16" s="23">
        <f>'S.'!Q21</f>
        <v>0</v>
      </c>
      <c r="H16" s="23">
        <f>'S.'!R21</f>
        <v>0</v>
      </c>
      <c r="I16" s="24">
        <f t="shared" si="1"/>
        <v>7</v>
      </c>
      <c r="J16" s="24">
        <f t="shared" si="2"/>
        <v>0</v>
      </c>
    </row>
    <row r="17" spans="1:10" ht="30" customHeight="1">
      <c r="A17" s="24">
        <v>6</v>
      </c>
      <c r="B17" s="38" t="str">
        <f>T!B6</f>
        <v>ADLİYE SPOR</v>
      </c>
      <c r="C17" s="24">
        <f t="shared" si="0"/>
        <v>6</v>
      </c>
      <c r="D17" s="23">
        <f>'S.'!X4</f>
        <v>0</v>
      </c>
      <c r="E17" s="23">
        <f>'S.'!Y4</f>
        <v>6</v>
      </c>
      <c r="F17" s="23">
        <f>'S.'!Z4</f>
        <v>0</v>
      </c>
      <c r="G17" s="23">
        <f>'S.'!Q16</f>
        <v>0</v>
      </c>
      <c r="H17" s="23">
        <f>'S.'!R16</f>
        <v>0</v>
      </c>
      <c r="I17" s="24">
        <f t="shared" si="1"/>
        <v>6</v>
      </c>
      <c r="J17" s="24">
        <f t="shared" si="2"/>
        <v>0</v>
      </c>
    </row>
    <row r="18" spans="1:10" ht="30" customHeight="1">
      <c r="A18" s="24">
        <v>7</v>
      </c>
      <c r="B18" s="38" t="str">
        <f>T!B12</f>
        <v>ANKARA DEMİR SPOR</v>
      </c>
      <c r="C18" s="24">
        <f t="shared" si="0"/>
        <v>7</v>
      </c>
      <c r="D18" s="23">
        <f>'S.'!X10</f>
        <v>0</v>
      </c>
      <c r="E18" s="23">
        <f>'S.'!Y10</f>
        <v>7</v>
      </c>
      <c r="F18" s="23">
        <f>'S.'!Z10</f>
        <v>0</v>
      </c>
      <c r="G18" s="23">
        <f>'S.'!Q22</f>
        <v>0</v>
      </c>
      <c r="H18" s="23">
        <f>'S.'!R22</f>
        <v>0</v>
      </c>
      <c r="I18" s="24">
        <f t="shared" si="1"/>
        <v>7</v>
      </c>
      <c r="J18" s="24">
        <f t="shared" si="2"/>
        <v>0</v>
      </c>
    </row>
    <row r="19" spans="1:10" ht="15" customHeight="1">
      <c r="A19" s="1"/>
      <c r="B19" s="2"/>
      <c r="C19" s="4"/>
      <c r="D19" s="4"/>
      <c r="E19" s="3"/>
      <c r="F19" s="3"/>
      <c r="G19" s="3">
        <f>SUM(G12:G18)</f>
        <v>0</v>
      </c>
      <c r="H19" s="3">
        <f>SUM(H12:H18)</f>
        <v>0</v>
      </c>
      <c r="I19" s="1"/>
      <c r="J19" s="1"/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2:8" ht="15" customHeight="1">
      <c r="B24" s="2"/>
      <c r="C24" s="4"/>
      <c r="D24" s="4"/>
      <c r="E24" s="3"/>
      <c r="F24" s="3"/>
      <c r="G24" s="3"/>
      <c r="H24" s="3"/>
    </row>
    <row r="25" spans="1:10" ht="19.5" customHeight="1">
      <c r="A25" s="188" t="s">
        <v>30</v>
      </c>
      <c r="B25" s="189"/>
      <c r="C25" s="13"/>
      <c r="D25" s="188" t="s">
        <v>60</v>
      </c>
      <c r="E25" s="194"/>
      <c r="F25" s="194"/>
      <c r="G25" s="194"/>
      <c r="H25" s="194"/>
      <c r="I25" s="194"/>
      <c r="J25" s="189"/>
    </row>
    <row r="26" spans="1:10" ht="19.5" customHeight="1">
      <c r="A26" s="190"/>
      <c r="B26" s="191"/>
      <c r="C26" s="13"/>
      <c r="D26" s="190"/>
      <c r="E26" s="195"/>
      <c r="F26" s="195"/>
      <c r="G26" s="195"/>
      <c r="H26" s="195"/>
      <c r="I26" s="195"/>
      <c r="J26" s="191"/>
    </row>
    <row r="27" spans="1:10" ht="19.5" customHeight="1">
      <c r="A27" s="192"/>
      <c r="B27" s="193"/>
      <c r="C27" s="13"/>
      <c r="D27" s="192"/>
      <c r="E27" s="196"/>
      <c r="F27" s="196"/>
      <c r="G27" s="196"/>
      <c r="H27" s="196"/>
      <c r="I27" s="196"/>
      <c r="J27" s="193"/>
    </row>
    <row r="28" spans="2:8" ht="15" customHeight="1">
      <c r="B28" s="7"/>
      <c r="C28" s="7"/>
      <c r="D28" s="7"/>
      <c r="E28" s="3"/>
      <c r="F28" s="3"/>
      <c r="G28" s="3"/>
      <c r="H28" s="3"/>
    </row>
    <row r="29" spans="2:8" ht="15" customHeight="1">
      <c r="B29" s="7"/>
      <c r="C29" s="7"/>
      <c r="D29" s="7"/>
      <c r="E29" s="1"/>
      <c r="F29" s="1"/>
      <c r="G29" s="1"/>
      <c r="H29" s="1"/>
    </row>
    <row r="30" spans="2:8" ht="15" customHeight="1">
      <c r="B30" s="7"/>
      <c r="C30" s="7"/>
      <c r="D30" s="7"/>
      <c r="E30" s="7"/>
      <c r="F30" s="7"/>
      <c r="G30" s="7"/>
      <c r="H30" s="7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2"/>
      <c r="C32" s="3"/>
      <c r="D32" s="3"/>
      <c r="E32" s="6"/>
      <c r="F32" s="6"/>
      <c r="G32" s="6"/>
      <c r="H32" s="6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5"/>
      <c r="C35" s="3"/>
      <c r="D35" s="3"/>
      <c r="E35" s="4"/>
      <c r="F35" s="4"/>
      <c r="G35" s="4"/>
      <c r="H35" s="4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B4:H4"/>
    <mergeCell ref="C6:H6"/>
    <mergeCell ref="C5:H5"/>
    <mergeCell ref="A25:B27"/>
    <mergeCell ref="D25:J27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J45"/>
  <sheetViews>
    <sheetView zoomScale="75" zoomScaleNormal="75" zoomScaleSheetLayoutView="100" zoomScalePageLayoutView="0" workbookViewId="0" topLeftCell="A1">
      <selection activeCell="B11" sqref="B11:J18"/>
    </sheetView>
  </sheetViews>
  <sheetFormatPr defaultColWidth="9.00390625" defaultRowHeight="12.75"/>
  <cols>
    <col min="1" max="1" width="8.75390625" style="0" customWidth="1"/>
    <col min="2" max="2" width="40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3" t="str">
        <f>T!A1</f>
        <v>2016-2017 SEZONU ANKARA U 19 1 NCİ LİGİ 7 NCİ GRUP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6.5" customHeight="1">
      <c r="A2" s="183" t="s">
        <v>34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39" customHeight="1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30" customHeight="1">
      <c r="A4" s="15" t="s">
        <v>21</v>
      </c>
      <c r="B4" s="186" t="s">
        <v>8</v>
      </c>
      <c r="C4" s="186"/>
      <c r="D4" s="186"/>
      <c r="E4" s="186"/>
      <c r="F4" s="186"/>
      <c r="G4" s="186"/>
      <c r="H4" s="186"/>
      <c r="I4" s="186" t="s">
        <v>9</v>
      </c>
      <c r="J4" s="186"/>
    </row>
    <row r="5" spans="1:10" ht="30" customHeight="1">
      <c r="A5" s="21">
        <v>1</v>
      </c>
      <c r="B5" s="110" t="str">
        <f>F!K22</f>
        <v>HACETTEPE SPOR</v>
      </c>
      <c r="C5" s="187" t="str">
        <f>F!L22</f>
        <v>ADLİYE SPOR</v>
      </c>
      <c r="D5" s="187"/>
      <c r="E5" s="187"/>
      <c r="F5" s="187"/>
      <c r="G5" s="187"/>
      <c r="H5" s="187"/>
      <c r="I5" s="22">
        <f>F!M22</f>
        <v>0</v>
      </c>
      <c r="J5" s="22">
        <f>F!N22</f>
        <v>0</v>
      </c>
    </row>
    <row r="6" spans="1:10" ht="30" customHeight="1">
      <c r="A6" s="21">
        <v>2</v>
      </c>
      <c r="B6" s="110" t="str">
        <f>F!K23</f>
        <v>ANKARA DEMİR SPOR</v>
      </c>
      <c r="C6" s="187" t="str">
        <f>F!L23</f>
        <v>ETİMESGUT BLD. SPOR</v>
      </c>
      <c r="D6" s="187"/>
      <c r="E6" s="187"/>
      <c r="F6" s="187"/>
      <c r="G6" s="187"/>
      <c r="H6" s="187"/>
      <c r="I6" s="22">
        <f>F!M23</f>
        <v>0</v>
      </c>
      <c r="J6" s="22">
        <f>F!N23</f>
        <v>0</v>
      </c>
    </row>
    <row r="7" spans="1:10" ht="30" customHeight="1">
      <c r="A7" s="21">
        <v>3</v>
      </c>
      <c r="B7" s="110" t="str">
        <f>F!K24</f>
        <v>K.ÖREN BLD. BAĞLUM SPOR</v>
      </c>
      <c r="C7" s="187" t="str">
        <f>F!L24</f>
        <v>Y.ALTINDAĞ BLD.SPOR</v>
      </c>
      <c r="D7" s="187"/>
      <c r="E7" s="187"/>
      <c r="F7" s="187"/>
      <c r="G7" s="187"/>
      <c r="H7" s="187"/>
      <c r="I7" s="22">
        <f>F!M24</f>
        <v>0</v>
      </c>
      <c r="J7" s="22">
        <f>F!N24</f>
        <v>0</v>
      </c>
    </row>
    <row r="8" spans="1:10" ht="30" customHeight="1">
      <c r="A8" s="21">
        <v>4</v>
      </c>
      <c r="B8" s="110" t="str">
        <f>F!K25</f>
        <v>KEÇİÖRENGÜCÜ</v>
      </c>
      <c r="C8" s="187" t="str">
        <f>F!L25</f>
        <v>BAY</v>
      </c>
      <c r="D8" s="187"/>
      <c r="E8" s="187"/>
      <c r="F8" s="187"/>
      <c r="G8" s="187"/>
      <c r="H8" s="187"/>
      <c r="I8" s="22" t="str">
        <f>F!M25</f>
        <v>--</v>
      </c>
      <c r="J8" s="22" t="str">
        <f>F!N25</f>
        <v>--</v>
      </c>
    </row>
    <row r="9" spans="1:10" ht="36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</row>
    <row r="10" spans="1:10" ht="39" customHeight="1">
      <c r="A10" s="185" t="s">
        <v>13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0" customHeight="1">
      <c r="A11" s="15" t="s">
        <v>7</v>
      </c>
      <c r="B11" s="111" t="s">
        <v>8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22</v>
      </c>
    </row>
    <row r="12" spans="1:10" ht="30" customHeight="1">
      <c r="A12" s="24">
        <v>1</v>
      </c>
      <c r="B12" s="38" t="str">
        <f>T!B10</f>
        <v>K.ÖREN BLD. BAĞLUM SPOR</v>
      </c>
      <c r="C12" s="24">
        <f aca="true" t="shared" si="0" ref="C12:C18">D12+E12+F12</f>
        <v>8</v>
      </c>
      <c r="D12" s="23">
        <f>'S.'!AA8</f>
        <v>0</v>
      </c>
      <c r="E12" s="23">
        <f>'S.'!AB8</f>
        <v>8</v>
      </c>
      <c r="F12" s="23">
        <f>'S.'!AC8</f>
        <v>0</v>
      </c>
      <c r="G12" s="23">
        <f>'S.'!S20</f>
        <v>0</v>
      </c>
      <c r="H12" s="23">
        <f>'S.'!T20</f>
        <v>0</v>
      </c>
      <c r="I12" s="24">
        <f aca="true" t="shared" si="1" ref="I12:I18">(D12*3)+(E12*1)+(F12*0)</f>
        <v>8</v>
      </c>
      <c r="J12" s="24">
        <f aca="true" t="shared" si="2" ref="J12:J18">G12-H12</f>
        <v>0</v>
      </c>
    </row>
    <row r="13" spans="1:10" ht="30" customHeight="1">
      <c r="A13" s="24">
        <v>2</v>
      </c>
      <c r="B13" s="38" t="str">
        <f>T!B7</f>
        <v>KEÇİÖRENGÜCÜ</v>
      </c>
      <c r="C13" s="24">
        <f t="shared" si="0"/>
        <v>7</v>
      </c>
      <c r="D13" s="23">
        <f>'S.'!AA5</f>
        <v>0</v>
      </c>
      <c r="E13" s="23">
        <f>'S.'!AB5</f>
        <v>7</v>
      </c>
      <c r="F13" s="23">
        <f>'S.'!AC5</f>
        <v>0</v>
      </c>
      <c r="G13" s="23">
        <f>'S.'!S17</f>
        <v>0</v>
      </c>
      <c r="H13" s="23">
        <f>'S.'!T17</f>
        <v>0</v>
      </c>
      <c r="I13" s="24">
        <f t="shared" si="1"/>
        <v>7</v>
      </c>
      <c r="J13" s="24">
        <f t="shared" si="2"/>
        <v>0</v>
      </c>
    </row>
    <row r="14" spans="1:10" ht="30" customHeight="1">
      <c r="A14" s="24">
        <v>3</v>
      </c>
      <c r="B14" s="38" t="str">
        <f>T!B9</f>
        <v>ETİMESGUT BLD. SPOR</v>
      </c>
      <c r="C14" s="24">
        <f t="shared" si="0"/>
        <v>8</v>
      </c>
      <c r="D14" s="23">
        <f>'S.'!AA7</f>
        <v>0</v>
      </c>
      <c r="E14" s="23">
        <f>'S.'!AB7</f>
        <v>8</v>
      </c>
      <c r="F14" s="23">
        <f>'S.'!AC7</f>
        <v>0</v>
      </c>
      <c r="G14" s="23">
        <f>'S.'!S19</f>
        <v>0</v>
      </c>
      <c r="H14" s="23">
        <f>'S.'!T19</f>
        <v>0</v>
      </c>
      <c r="I14" s="24">
        <f t="shared" si="1"/>
        <v>8</v>
      </c>
      <c r="J14" s="24">
        <f t="shared" si="2"/>
        <v>0</v>
      </c>
    </row>
    <row r="15" spans="1:10" ht="30" customHeight="1">
      <c r="A15" s="24">
        <v>4</v>
      </c>
      <c r="B15" s="38" t="str">
        <f>T!B8</f>
        <v>HACETTEPE SPOR</v>
      </c>
      <c r="C15" s="24">
        <f t="shared" si="0"/>
        <v>8</v>
      </c>
      <c r="D15" s="23">
        <f>'S.'!AA6</f>
        <v>0</v>
      </c>
      <c r="E15" s="23">
        <f>'S.'!AB6</f>
        <v>8</v>
      </c>
      <c r="F15" s="23">
        <f>'S.'!AC6</f>
        <v>0</v>
      </c>
      <c r="G15" s="23">
        <f>'S.'!S18</f>
        <v>0</v>
      </c>
      <c r="H15" s="23">
        <f>'S.'!T18</f>
        <v>0</v>
      </c>
      <c r="I15" s="24">
        <f t="shared" si="1"/>
        <v>8</v>
      </c>
      <c r="J15" s="24">
        <f t="shared" si="2"/>
        <v>0</v>
      </c>
    </row>
    <row r="16" spans="1:10" ht="30" customHeight="1">
      <c r="A16" s="24">
        <v>5</v>
      </c>
      <c r="B16" s="38" t="str">
        <f>T!B11</f>
        <v>Y.ALTINDAĞ BLD.SPOR</v>
      </c>
      <c r="C16" s="24">
        <f t="shared" si="0"/>
        <v>8</v>
      </c>
      <c r="D16" s="23">
        <f>'S.'!AA9</f>
        <v>0</v>
      </c>
      <c r="E16" s="23">
        <f>'S.'!AB9</f>
        <v>8</v>
      </c>
      <c r="F16" s="23">
        <f>'S.'!AC9</f>
        <v>0</v>
      </c>
      <c r="G16" s="23">
        <f>'S.'!S21</f>
        <v>0</v>
      </c>
      <c r="H16" s="23">
        <f>'S.'!T21</f>
        <v>0</v>
      </c>
      <c r="I16" s="24">
        <f t="shared" si="1"/>
        <v>8</v>
      </c>
      <c r="J16" s="24">
        <f t="shared" si="2"/>
        <v>0</v>
      </c>
    </row>
    <row r="17" spans="1:10" ht="30" customHeight="1">
      <c r="A17" s="24">
        <v>6</v>
      </c>
      <c r="B17" s="38" t="str">
        <f>T!B6</f>
        <v>ADLİYE SPOR</v>
      </c>
      <c r="C17" s="24">
        <f t="shared" si="0"/>
        <v>7</v>
      </c>
      <c r="D17" s="23">
        <f>'S.'!AA4</f>
        <v>0</v>
      </c>
      <c r="E17" s="23">
        <f>'S.'!AB4</f>
        <v>7</v>
      </c>
      <c r="F17" s="23">
        <f>'S.'!AC4</f>
        <v>0</v>
      </c>
      <c r="G17" s="23">
        <f>'S.'!S16</f>
        <v>0</v>
      </c>
      <c r="H17" s="23">
        <f>'S.'!T16</f>
        <v>0</v>
      </c>
      <c r="I17" s="24">
        <f t="shared" si="1"/>
        <v>7</v>
      </c>
      <c r="J17" s="24">
        <f t="shared" si="2"/>
        <v>0</v>
      </c>
    </row>
    <row r="18" spans="1:10" ht="30" customHeight="1">
      <c r="A18" s="24">
        <v>7</v>
      </c>
      <c r="B18" s="38" t="str">
        <f>T!B12</f>
        <v>ANKARA DEMİR SPOR</v>
      </c>
      <c r="C18" s="24">
        <f t="shared" si="0"/>
        <v>8</v>
      </c>
      <c r="D18" s="23">
        <f>'S.'!AA10</f>
        <v>0</v>
      </c>
      <c r="E18" s="23">
        <f>'S.'!AB10</f>
        <v>8</v>
      </c>
      <c r="F18" s="23">
        <f>'S.'!AC10</f>
        <v>0</v>
      </c>
      <c r="G18" s="23">
        <f>'S.'!S22</f>
        <v>0</v>
      </c>
      <c r="H18" s="23">
        <f>'S.'!T22</f>
        <v>0</v>
      </c>
      <c r="I18" s="24">
        <f t="shared" si="1"/>
        <v>8</v>
      </c>
      <c r="J18" s="24">
        <f t="shared" si="2"/>
        <v>0</v>
      </c>
    </row>
    <row r="19" spans="1:10" ht="15" customHeight="1">
      <c r="A19" s="1"/>
      <c r="B19" s="2"/>
      <c r="C19" s="4"/>
      <c r="D19" s="4"/>
      <c r="E19" s="3"/>
      <c r="F19" s="3"/>
      <c r="G19" s="3"/>
      <c r="H19" s="3"/>
      <c r="I19" s="1"/>
      <c r="J19" s="1"/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2:8" ht="15" customHeight="1">
      <c r="B24" s="2"/>
      <c r="C24" s="4"/>
      <c r="D24" s="4"/>
      <c r="E24" s="3"/>
      <c r="F24" s="3"/>
      <c r="G24" s="3"/>
      <c r="H24" s="3"/>
    </row>
    <row r="25" spans="1:10" ht="19.5" customHeight="1">
      <c r="A25" s="188" t="s">
        <v>30</v>
      </c>
      <c r="B25" s="189"/>
      <c r="C25" s="13"/>
      <c r="D25" s="188" t="s">
        <v>60</v>
      </c>
      <c r="E25" s="194"/>
      <c r="F25" s="194"/>
      <c r="G25" s="194"/>
      <c r="H25" s="194"/>
      <c r="I25" s="194"/>
      <c r="J25" s="189"/>
    </row>
    <row r="26" spans="1:10" ht="19.5" customHeight="1">
      <c r="A26" s="190"/>
      <c r="B26" s="191"/>
      <c r="C26" s="13"/>
      <c r="D26" s="190"/>
      <c r="E26" s="195"/>
      <c r="F26" s="195"/>
      <c r="G26" s="195"/>
      <c r="H26" s="195"/>
      <c r="I26" s="195"/>
      <c r="J26" s="191"/>
    </row>
    <row r="27" spans="1:10" ht="19.5" customHeight="1">
      <c r="A27" s="192"/>
      <c r="B27" s="193"/>
      <c r="C27" s="13"/>
      <c r="D27" s="192"/>
      <c r="E27" s="196"/>
      <c r="F27" s="196"/>
      <c r="G27" s="196"/>
      <c r="H27" s="196"/>
      <c r="I27" s="196"/>
      <c r="J27" s="193"/>
    </row>
    <row r="28" spans="2:8" ht="15" customHeight="1">
      <c r="B28" s="7"/>
      <c r="C28" s="7"/>
      <c r="D28" s="7"/>
      <c r="E28" s="3"/>
      <c r="F28" s="3"/>
      <c r="G28" s="3"/>
      <c r="H28" s="3"/>
    </row>
    <row r="29" spans="2:8" ht="15" customHeight="1">
      <c r="B29" s="7"/>
      <c r="C29" s="7"/>
      <c r="D29" s="7"/>
      <c r="E29" s="1"/>
      <c r="F29" s="1"/>
      <c r="G29" s="1"/>
      <c r="H29" s="1"/>
    </row>
    <row r="30" spans="2:8" ht="15" customHeight="1">
      <c r="B30" s="7"/>
      <c r="C30" s="7"/>
      <c r="D30" s="7"/>
      <c r="E30" s="7"/>
      <c r="F30" s="7"/>
      <c r="G30" s="7"/>
      <c r="H30" s="7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2"/>
      <c r="C32" s="3"/>
      <c r="D32" s="3"/>
      <c r="E32" s="6"/>
      <c r="F32" s="6"/>
      <c r="G32" s="6"/>
      <c r="H32" s="6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5"/>
      <c r="C35" s="3"/>
      <c r="D35" s="3"/>
      <c r="E35" s="4"/>
      <c r="F35" s="4"/>
      <c r="G35" s="4"/>
      <c r="H35" s="4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5:B27"/>
    <mergeCell ref="D25:J27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J44"/>
  <sheetViews>
    <sheetView zoomScale="75" zoomScaleNormal="75" zoomScaleSheetLayoutView="100" zoomScalePageLayoutView="0" workbookViewId="0" topLeftCell="A1">
      <selection activeCell="B12" sqref="B12:J18"/>
    </sheetView>
  </sheetViews>
  <sheetFormatPr defaultColWidth="9.00390625" defaultRowHeight="12.75"/>
  <cols>
    <col min="1" max="1" width="8.75390625" style="0" customWidth="1"/>
    <col min="2" max="2" width="40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3" t="str">
        <f>T!A1</f>
        <v>2016-2017 SEZONU ANKARA U 19 1 NCİ LİGİ 7 NCİ GRUP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6.5" customHeight="1">
      <c r="A2" s="183" t="s">
        <v>35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39" customHeight="1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30" customHeight="1">
      <c r="A4" s="15" t="s">
        <v>21</v>
      </c>
      <c r="B4" s="186" t="s">
        <v>8</v>
      </c>
      <c r="C4" s="186"/>
      <c r="D4" s="186"/>
      <c r="E4" s="186"/>
      <c r="F4" s="186"/>
      <c r="G4" s="186"/>
      <c r="H4" s="186"/>
      <c r="I4" s="186" t="s">
        <v>9</v>
      </c>
      <c r="J4" s="186"/>
    </row>
    <row r="5" spans="1:10" ht="30" customHeight="1">
      <c r="A5" s="21">
        <v>1</v>
      </c>
      <c r="B5" s="110" t="str">
        <f>F!A30</f>
        <v>ETİMESGUT BLD. SPOR</v>
      </c>
      <c r="C5" s="187" t="str">
        <f>F!B30</f>
        <v>KEÇİÖRENGÜCÜ</v>
      </c>
      <c r="D5" s="187"/>
      <c r="E5" s="187"/>
      <c r="F5" s="187"/>
      <c r="G5" s="187"/>
      <c r="H5" s="187"/>
      <c r="I5" s="22">
        <f>F!C30</f>
        <v>0</v>
      </c>
      <c r="J5" s="22">
        <f>F!D30</f>
        <v>0</v>
      </c>
    </row>
    <row r="6" spans="1:10" ht="30" customHeight="1">
      <c r="A6" s="21">
        <v>2</v>
      </c>
      <c r="B6" s="110" t="str">
        <f>F!A31</f>
        <v>ADLİYE SPOR</v>
      </c>
      <c r="C6" s="187" t="str">
        <f>F!B31</f>
        <v>K.ÖREN BLD. BAĞLUM SPOR</v>
      </c>
      <c r="D6" s="187"/>
      <c r="E6" s="187"/>
      <c r="F6" s="187"/>
      <c r="G6" s="187"/>
      <c r="H6" s="187"/>
      <c r="I6" s="22">
        <f>F!C31</f>
        <v>0</v>
      </c>
      <c r="J6" s="22">
        <f>F!D31</f>
        <v>0</v>
      </c>
    </row>
    <row r="7" spans="1:10" ht="30" customHeight="1">
      <c r="A7" s="21">
        <v>3</v>
      </c>
      <c r="B7" s="110" t="str">
        <f>F!A32</f>
        <v>Y.ALTINDAĞ BLD.SPOR</v>
      </c>
      <c r="C7" s="187" t="str">
        <f>F!B32</f>
        <v>ANKARA DEMİR SPOR</v>
      </c>
      <c r="D7" s="187"/>
      <c r="E7" s="187"/>
      <c r="F7" s="187"/>
      <c r="G7" s="187"/>
      <c r="H7" s="187"/>
      <c r="I7" s="22">
        <f>F!C32</f>
        <v>0</v>
      </c>
      <c r="J7" s="22">
        <f>F!D32</f>
        <v>0</v>
      </c>
    </row>
    <row r="8" spans="1:10" ht="30" customHeight="1">
      <c r="A8" s="21">
        <v>4</v>
      </c>
      <c r="B8" s="110" t="str">
        <f>F!A33</f>
        <v>HACETTEPE SPOR</v>
      </c>
      <c r="C8" s="187" t="str">
        <f>F!B33</f>
        <v>BAY</v>
      </c>
      <c r="D8" s="187"/>
      <c r="E8" s="187"/>
      <c r="F8" s="187"/>
      <c r="G8" s="187"/>
      <c r="H8" s="187"/>
      <c r="I8" s="22" t="str">
        <f>F!C33</f>
        <v>--</v>
      </c>
      <c r="J8" s="22" t="str">
        <f>F!D33</f>
        <v>--</v>
      </c>
    </row>
    <row r="9" spans="1:10" ht="36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</row>
    <row r="10" spans="1:10" ht="39" customHeight="1">
      <c r="A10" s="185" t="s">
        <v>13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0" customHeight="1">
      <c r="A11" s="15" t="s">
        <v>7</v>
      </c>
      <c r="B11" s="111" t="s">
        <v>8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22</v>
      </c>
    </row>
    <row r="12" spans="1:10" ht="30" customHeight="1">
      <c r="A12" s="24">
        <v>1</v>
      </c>
      <c r="B12" s="38" t="str">
        <f>T!B10</f>
        <v>K.ÖREN BLD. BAĞLUM SPOR</v>
      </c>
      <c r="C12" s="24">
        <f aca="true" t="shared" si="0" ref="C12:C18">D12+E12+F12</f>
        <v>9</v>
      </c>
      <c r="D12" s="23">
        <f>'S.'!AD8</f>
        <v>0</v>
      </c>
      <c r="E12" s="23">
        <f>'S.'!AE8</f>
        <v>9</v>
      </c>
      <c r="F12" s="23">
        <f>'S.'!AF8</f>
        <v>0</v>
      </c>
      <c r="G12" s="23">
        <f>'S.'!U20</f>
        <v>0</v>
      </c>
      <c r="H12" s="23">
        <f>'S.'!V20</f>
        <v>0</v>
      </c>
      <c r="I12" s="24">
        <f aca="true" t="shared" si="1" ref="I12:I18">(D12*3)+(E12*1)+(F12*0)</f>
        <v>9</v>
      </c>
      <c r="J12" s="24">
        <f aca="true" t="shared" si="2" ref="J12:J18">G12-H12</f>
        <v>0</v>
      </c>
    </row>
    <row r="13" spans="1:10" ht="30" customHeight="1">
      <c r="A13" s="24">
        <v>2</v>
      </c>
      <c r="B13" s="38" t="str">
        <f>T!B7</f>
        <v>KEÇİÖRENGÜCÜ</v>
      </c>
      <c r="C13" s="24">
        <f t="shared" si="0"/>
        <v>8</v>
      </c>
      <c r="D13" s="23">
        <f>'S.'!AD5</f>
        <v>0</v>
      </c>
      <c r="E13" s="23">
        <f>'S.'!AE5</f>
        <v>8</v>
      </c>
      <c r="F13" s="23">
        <f>'S.'!AF5</f>
        <v>0</v>
      </c>
      <c r="G13" s="23">
        <f>'S.'!U17</f>
        <v>0</v>
      </c>
      <c r="H13" s="23">
        <f>'S.'!V17</f>
        <v>0</v>
      </c>
      <c r="I13" s="24">
        <f t="shared" si="1"/>
        <v>8</v>
      </c>
      <c r="J13" s="24">
        <f t="shared" si="2"/>
        <v>0</v>
      </c>
    </row>
    <row r="14" spans="1:10" ht="30" customHeight="1">
      <c r="A14" s="24">
        <v>3</v>
      </c>
      <c r="B14" s="38" t="str">
        <f>T!B9</f>
        <v>ETİMESGUT BLD. SPOR</v>
      </c>
      <c r="C14" s="24">
        <f t="shared" si="0"/>
        <v>9</v>
      </c>
      <c r="D14" s="23">
        <f>'S.'!AD7</f>
        <v>0</v>
      </c>
      <c r="E14" s="23">
        <f>'S.'!AE7</f>
        <v>9</v>
      </c>
      <c r="F14" s="23">
        <f>'S.'!AF7</f>
        <v>0</v>
      </c>
      <c r="G14" s="23">
        <f>'S.'!U19</f>
        <v>0</v>
      </c>
      <c r="H14" s="23">
        <f>'S.'!V19</f>
        <v>0</v>
      </c>
      <c r="I14" s="24">
        <f t="shared" si="1"/>
        <v>9</v>
      </c>
      <c r="J14" s="24">
        <f t="shared" si="2"/>
        <v>0</v>
      </c>
    </row>
    <row r="15" spans="1:10" ht="30" customHeight="1">
      <c r="A15" s="24">
        <v>4</v>
      </c>
      <c r="B15" s="38" t="str">
        <f>T!B8</f>
        <v>HACETTEPE SPOR</v>
      </c>
      <c r="C15" s="24">
        <f t="shared" si="0"/>
        <v>8</v>
      </c>
      <c r="D15" s="23">
        <f>'S.'!AD6</f>
        <v>0</v>
      </c>
      <c r="E15" s="23">
        <f>'S.'!AE6</f>
        <v>8</v>
      </c>
      <c r="F15" s="23">
        <f>'S.'!AF6</f>
        <v>0</v>
      </c>
      <c r="G15" s="23">
        <f>'S.'!U18</f>
        <v>0</v>
      </c>
      <c r="H15" s="23">
        <f>'S.'!V18</f>
        <v>0</v>
      </c>
      <c r="I15" s="24">
        <f t="shared" si="1"/>
        <v>8</v>
      </c>
      <c r="J15" s="24">
        <f t="shared" si="2"/>
        <v>0</v>
      </c>
    </row>
    <row r="16" spans="1:10" ht="30" customHeight="1">
      <c r="A16" s="24">
        <v>5</v>
      </c>
      <c r="B16" s="38" t="str">
        <f>T!B11</f>
        <v>Y.ALTINDAĞ BLD.SPOR</v>
      </c>
      <c r="C16" s="24">
        <f t="shared" si="0"/>
        <v>9</v>
      </c>
      <c r="D16" s="23">
        <f>'S.'!AD9</f>
        <v>0</v>
      </c>
      <c r="E16" s="23">
        <f>'S.'!AE9</f>
        <v>9</v>
      </c>
      <c r="F16" s="23">
        <f>'S.'!AF9</f>
        <v>0</v>
      </c>
      <c r="G16" s="23">
        <f>'S.'!U21</f>
        <v>0</v>
      </c>
      <c r="H16" s="23">
        <f>'S.'!V21</f>
        <v>0</v>
      </c>
      <c r="I16" s="24">
        <f t="shared" si="1"/>
        <v>9</v>
      </c>
      <c r="J16" s="24">
        <f t="shared" si="2"/>
        <v>0</v>
      </c>
    </row>
    <row r="17" spans="1:10" ht="30" customHeight="1">
      <c r="A17" s="24">
        <v>6</v>
      </c>
      <c r="B17" s="38" t="str">
        <f>T!B6</f>
        <v>ADLİYE SPOR</v>
      </c>
      <c r="C17" s="24">
        <f t="shared" si="0"/>
        <v>8</v>
      </c>
      <c r="D17" s="23">
        <f>'S.'!AD4</f>
        <v>0</v>
      </c>
      <c r="E17" s="23">
        <f>'S.'!AE4</f>
        <v>8</v>
      </c>
      <c r="F17" s="23">
        <f>'S.'!AF4</f>
        <v>0</v>
      </c>
      <c r="G17" s="23">
        <f>'S.'!U16</f>
        <v>0</v>
      </c>
      <c r="H17" s="23">
        <f>'S.'!V16</f>
        <v>0</v>
      </c>
      <c r="I17" s="24">
        <f t="shared" si="1"/>
        <v>8</v>
      </c>
      <c r="J17" s="24">
        <f t="shared" si="2"/>
        <v>0</v>
      </c>
    </row>
    <row r="18" spans="1:10" ht="30" customHeight="1">
      <c r="A18" s="24">
        <v>7</v>
      </c>
      <c r="B18" s="38" t="str">
        <f>T!B12</f>
        <v>ANKARA DEMİR SPOR</v>
      </c>
      <c r="C18" s="24">
        <f t="shared" si="0"/>
        <v>9</v>
      </c>
      <c r="D18" s="23">
        <f>'S.'!AD10</f>
        <v>0</v>
      </c>
      <c r="E18" s="23">
        <f>'S.'!AE10</f>
        <v>9</v>
      </c>
      <c r="F18" s="23">
        <f>'S.'!AF10</f>
        <v>0</v>
      </c>
      <c r="G18" s="23">
        <f>'S.'!U22</f>
        <v>0</v>
      </c>
      <c r="H18" s="23">
        <f>'S.'!V22</f>
        <v>0</v>
      </c>
      <c r="I18" s="24">
        <f t="shared" si="1"/>
        <v>9</v>
      </c>
      <c r="J18" s="24">
        <f t="shared" si="2"/>
        <v>0</v>
      </c>
    </row>
    <row r="19" spans="1:10" ht="15" customHeight="1">
      <c r="A19" s="1"/>
      <c r="B19" s="2"/>
      <c r="C19" s="4"/>
      <c r="D19" s="4"/>
      <c r="E19" s="3"/>
      <c r="F19" s="3"/>
      <c r="G19" s="3">
        <f>SUM(G12:G18)</f>
        <v>0</v>
      </c>
      <c r="H19" s="3">
        <f>SUM(H12:H18)</f>
        <v>0</v>
      </c>
      <c r="I19" s="1"/>
      <c r="J19" s="1"/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2:8" ht="15" customHeight="1">
      <c r="B24" s="2"/>
      <c r="C24" s="4"/>
      <c r="D24" s="4"/>
      <c r="E24" s="3"/>
      <c r="F24" s="3"/>
      <c r="G24" s="3"/>
      <c r="H24" s="3"/>
    </row>
    <row r="25" spans="1:10" ht="19.5" customHeight="1">
      <c r="A25" s="188" t="s">
        <v>30</v>
      </c>
      <c r="B25" s="189"/>
      <c r="C25" s="13"/>
      <c r="D25" s="188" t="s">
        <v>60</v>
      </c>
      <c r="E25" s="194"/>
      <c r="F25" s="194"/>
      <c r="G25" s="194"/>
      <c r="H25" s="194"/>
      <c r="I25" s="194"/>
      <c r="J25" s="189"/>
    </row>
    <row r="26" spans="1:10" ht="19.5" customHeight="1">
      <c r="A26" s="190"/>
      <c r="B26" s="191"/>
      <c r="C26" s="13"/>
      <c r="D26" s="190"/>
      <c r="E26" s="195"/>
      <c r="F26" s="195"/>
      <c r="G26" s="195"/>
      <c r="H26" s="195"/>
      <c r="I26" s="195"/>
      <c r="J26" s="191"/>
    </row>
    <row r="27" spans="1:10" ht="19.5" customHeight="1">
      <c r="A27" s="192"/>
      <c r="B27" s="193"/>
      <c r="C27" s="13"/>
      <c r="D27" s="192"/>
      <c r="E27" s="196"/>
      <c r="F27" s="196"/>
      <c r="G27" s="196"/>
      <c r="H27" s="196"/>
      <c r="I27" s="196"/>
      <c r="J27" s="193"/>
    </row>
    <row r="28" spans="2:8" ht="15" customHeight="1">
      <c r="B28" s="7"/>
      <c r="C28" s="7"/>
      <c r="D28" s="7"/>
      <c r="E28" s="3"/>
      <c r="F28" s="3"/>
      <c r="G28" s="3"/>
      <c r="H28" s="3"/>
    </row>
    <row r="29" spans="2:8" ht="15" customHeight="1">
      <c r="B29" s="7"/>
      <c r="C29" s="7"/>
      <c r="D29" s="7"/>
      <c r="E29" s="1"/>
      <c r="F29" s="1"/>
      <c r="G29" s="1"/>
      <c r="H29" s="1"/>
    </row>
    <row r="30" spans="2:8" ht="15" customHeight="1">
      <c r="B30" s="7"/>
      <c r="C30" s="7"/>
      <c r="D30" s="7"/>
      <c r="E30" s="7"/>
      <c r="F30" s="7"/>
      <c r="G30" s="7"/>
      <c r="H30" s="7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2"/>
      <c r="C32" s="3"/>
      <c r="D32" s="3"/>
      <c r="E32" s="6"/>
      <c r="F32" s="6"/>
      <c r="G32" s="6"/>
      <c r="H32" s="6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5"/>
      <c r="C35" s="3"/>
      <c r="D35" s="3"/>
      <c r="E35" s="4"/>
      <c r="F35" s="4"/>
      <c r="G35" s="4"/>
      <c r="H35" s="4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B4:H4"/>
    <mergeCell ref="C6:H6"/>
    <mergeCell ref="C5:H5"/>
    <mergeCell ref="A25:B27"/>
    <mergeCell ref="D25:J27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J46"/>
  <sheetViews>
    <sheetView zoomScale="75" zoomScaleNormal="75" zoomScaleSheetLayoutView="100" zoomScalePageLayoutView="0" workbookViewId="0" topLeftCell="A1">
      <selection activeCell="B12" sqref="B12:J18"/>
    </sheetView>
  </sheetViews>
  <sheetFormatPr defaultColWidth="9.00390625" defaultRowHeight="12.75"/>
  <cols>
    <col min="1" max="1" width="8.75390625" style="0" customWidth="1"/>
    <col min="2" max="2" width="40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3" t="str">
        <f>T!A1</f>
        <v>2016-2017 SEZONU ANKARA U 19 1 NCİ LİGİ 7 NCİ GRUP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6.5" customHeight="1">
      <c r="A2" s="183" t="s">
        <v>36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39" customHeight="1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30" customHeight="1">
      <c r="A4" s="15" t="s">
        <v>21</v>
      </c>
      <c r="B4" s="186" t="s">
        <v>8</v>
      </c>
      <c r="C4" s="186"/>
      <c r="D4" s="186"/>
      <c r="E4" s="186"/>
      <c r="F4" s="186"/>
      <c r="G4" s="186"/>
      <c r="H4" s="186"/>
      <c r="I4" s="186" t="s">
        <v>9</v>
      </c>
      <c r="J4" s="186"/>
    </row>
    <row r="5" spans="1:10" ht="30" customHeight="1">
      <c r="A5" s="21">
        <v>1</v>
      </c>
      <c r="B5" s="110" t="str">
        <f>F!F30</f>
        <v>K.ÖREN BLD. BAĞLUM SPOR</v>
      </c>
      <c r="C5" s="187" t="str">
        <f>F!G30</f>
        <v>HACETTEPE SPOR</v>
      </c>
      <c r="D5" s="187"/>
      <c r="E5" s="187"/>
      <c r="F5" s="187"/>
      <c r="G5" s="187"/>
      <c r="H5" s="187"/>
      <c r="I5" s="22">
        <f>F!H30</f>
        <v>0</v>
      </c>
      <c r="J5" s="22">
        <f>F!I30</f>
        <v>0</v>
      </c>
    </row>
    <row r="6" spans="1:10" ht="30" customHeight="1">
      <c r="A6" s="21">
        <v>2</v>
      </c>
      <c r="B6" s="110" t="str">
        <f>F!F31</f>
        <v>KEÇİÖRENGÜCÜ</v>
      </c>
      <c r="C6" s="187" t="str">
        <f>F!G31</f>
        <v>Y.ALTINDAĞ BLD.SPOR</v>
      </c>
      <c r="D6" s="187"/>
      <c r="E6" s="187"/>
      <c r="F6" s="187"/>
      <c r="G6" s="187"/>
      <c r="H6" s="187"/>
      <c r="I6" s="22">
        <f>F!H31</f>
        <v>0</v>
      </c>
      <c r="J6" s="22">
        <f>F!I31</f>
        <v>0</v>
      </c>
    </row>
    <row r="7" spans="1:10" ht="30" customHeight="1">
      <c r="A7" s="21">
        <v>3</v>
      </c>
      <c r="B7" s="110" t="str">
        <f>F!F32</f>
        <v>ANKARA DEMİR SPOR</v>
      </c>
      <c r="C7" s="187" t="str">
        <f>F!G32</f>
        <v>ADLİYE SPOR</v>
      </c>
      <c r="D7" s="187"/>
      <c r="E7" s="187"/>
      <c r="F7" s="187"/>
      <c r="G7" s="187"/>
      <c r="H7" s="187"/>
      <c r="I7" s="22">
        <f>F!H32</f>
        <v>0</v>
      </c>
      <c r="J7" s="22">
        <f>F!I32</f>
        <v>0</v>
      </c>
    </row>
    <row r="8" spans="1:10" ht="30" customHeight="1">
      <c r="A8" s="21">
        <v>4</v>
      </c>
      <c r="B8" s="110" t="str">
        <f>F!F33</f>
        <v>ETİMESGUT BLD. SPOR</v>
      </c>
      <c r="C8" s="187" t="str">
        <f>F!G33</f>
        <v>BAY</v>
      </c>
      <c r="D8" s="187"/>
      <c r="E8" s="187"/>
      <c r="F8" s="187"/>
      <c r="G8" s="187"/>
      <c r="H8" s="187"/>
      <c r="I8" s="22" t="str">
        <f>F!H33</f>
        <v>--</v>
      </c>
      <c r="J8" s="22" t="str">
        <f>F!I33</f>
        <v>--</v>
      </c>
    </row>
    <row r="9" spans="1:10" ht="36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</row>
    <row r="10" spans="1:10" ht="39" customHeight="1">
      <c r="A10" s="185" t="s">
        <v>13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0" customHeight="1">
      <c r="A11" s="15" t="s">
        <v>7</v>
      </c>
      <c r="B11" s="111" t="s">
        <v>8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22</v>
      </c>
    </row>
    <row r="12" spans="1:10" ht="30" customHeight="1">
      <c r="A12" s="24">
        <v>1</v>
      </c>
      <c r="B12" s="38" t="str">
        <f>T!B10</f>
        <v>K.ÖREN BLD. BAĞLUM SPOR</v>
      </c>
      <c r="C12" s="24">
        <f aca="true" t="shared" si="0" ref="C12:C18">D12+E12+F12</f>
        <v>10</v>
      </c>
      <c r="D12" s="23">
        <f>'S.'!AG8</f>
        <v>0</v>
      </c>
      <c r="E12" s="23">
        <f>'S.'!AH8</f>
        <v>10</v>
      </c>
      <c r="F12" s="23">
        <f>'S.'!AI8</f>
        <v>0</v>
      </c>
      <c r="G12" s="23">
        <f>'S.'!W20</f>
        <v>0</v>
      </c>
      <c r="H12" s="23">
        <f>'S.'!X20</f>
        <v>0</v>
      </c>
      <c r="I12" s="24">
        <f aca="true" t="shared" si="1" ref="I12:I18">(D12*3)+(E12*1)+(F12*0)</f>
        <v>10</v>
      </c>
      <c r="J12" s="24">
        <f aca="true" t="shared" si="2" ref="J12:J18">G12-H12</f>
        <v>0</v>
      </c>
    </row>
    <row r="13" spans="1:10" ht="30" customHeight="1">
      <c r="A13" s="24">
        <v>2</v>
      </c>
      <c r="B13" s="38" t="str">
        <f>T!B7</f>
        <v>KEÇİÖRENGÜCÜ</v>
      </c>
      <c r="C13" s="24">
        <f t="shared" si="0"/>
        <v>9</v>
      </c>
      <c r="D13" s="23">
        <f>'S.'!AG5</f>
        <v>0</v>
      </c>
      <c r="E13" s="23">
        <f>'S.'!AH5</f>
        <v>9</v>
      </c>
      <c r="F13" s="23">
        <f>'S.'!AI5</f>
        <v>0</v>
      </c>
      <c r="G13" s="23">
        <f>'S.'!W17</f>
        <v>0</v>
      </c>
      <c r="H13" s="23">
        <f>'S.'!X17</f>
        <v>0</v>
      </c>
      <c r="I13" s="24">
        <f t="shared" si="1"/>
        <v>9</v>
      </c>
      <c r="J13" s="24">
        <f t="shared" si="2"/>
        <v>0</v>
      </c>
    </row>
    <row r="14" spans="1:10" ht="30" customHeight="1">
      <c r="A14" s="24">
        <v>3</v>
      </c>
      <c r="B14" s="38" t="str">
        <f>T!B9</f>
        <v>ETİMESGUT BLD. SPOR</v>
      </c>
      <c r="C14" s="24">
        <f t="shared" si="0"/>
        <v>9</v>
      </c>
      <c r="D14" s="23">
        <f>'S.'!AG7</f>
        <v>0</v>
      </c>
      <c r="E14" s="23">
        <f>'S.'!AH7</f>
        <v>9</v>
      </c>
      <c r="F14" s="23">
        <f>'S.'!AI7</f>
        <v>0</v>
      </c>
      <c r="G14" s="23">
        <f>'S.'!W19</f>
        <v>0</v>
      </c>
      <c r="H14" s="23">
        <f>'S.'!X19</f>
        <v>0</v>
      </c>
      <c r="I14" s="24">
        <f t="shared" si="1"/>
        <v>9</v>
      </c>
      <c r="J14" s="24">
        <f t="shared" si="2"/>
        <v>0</v>
      </c>
    </row>
    <row r="15" spans="1:10" ht="30" customHeight="1">
      <c r="A15" s="24">
        <v>4</v>
      </c>
      <c r="B15" s="38" t="str">
        <f>T!B8</f>
        <v>HACETTEPE SPOR</v>
      </c>
      <c r="C15" s="24">
        <f t="shared" si="0"/>
        <v>9</v>
      </c>
      <c r="D15" s="23">
        <f>'S.'!AG6</f>
        <v>0</v>
      </c>
      <c r="E15" s="23">
        <f>'S.'!AH6</f>
        <v>9</v>
      </c>
      <c r="F15" s="23">
        <f>'S.'!AI6</f>
        <v>0</v>
      </c>
      <c r="G15" s="23">
        <f>'S.'!W18</f>
        <v>0</v>
      </c>
      <c r="H15" s="23">
        <f>'S.'!X18</f>
        <v>0</v>
      </c>
      <c r="I15" s="24">
        <f t="shared" si="1"/>
        <v>9</v>
      </c>
      <c r="J15" s="24">
        <f t="shared" si="2"/>
        <v>0</v>
      </c>
    </row>
    <row r="16" spans="1:10" ht="30" customHeight="1">
      <c r="A16" s="24">
        <v>5</v>
      </c>
      <c r="B16" s="38" t="str">
        <f>T!B11</f>
        <v>Y.ALTINDAĞ BLD.SPOR</v>
      </c>
      <c r="C16" s="24">
        <f t="shared" si="0"/>
        <v>10</v>
      </c>
      <c r="D16" s="23">
        <f>'S.'!AG9</f>
        <v>0</v>
      </c>
      <c r="E16" s="23">
        <f>'S.'!AH9</f>
        <v>10</v>
      </c>
      <c r="F16" s="23">
        <f>'S.'!AI9</f>
        <v>0</v>
      </c>
      <c r="G16" s="23">
        <f>'S.'!W21</f>
        <v>0</v>
      </c>
      <c r="H16" s="23">
        <f>'S.'!X21</f>
        <v>0</v>
      </c>
      <c r="I16" s="24">
        <f t="shared" si="1"/>
        <v>10</v>
      </c>
      <c r="J16" s="24">
        <f t="shared" si="2"/>
        <v>0</v>
      </c>
    </row>
    <row r="17" spans="1:10" ht="30" customHeight="1">
      <c r="A17" s="24">
        <v>6</v>
      </c>
      <c r="B17" s="38" t="str">
        <f>T!B6</f>
        <v>ADLİYE SPOR</v>
      </c>
      <c r="C17" s="24">
        <f t="shared" si="0"/>
        <v>9</v>
      </c>
      <c r="D17" s="23">
        <f>'S.'!AG4</f>
        <v>0</v>
      </c>
      <c r="E17" s="23">
        <f>'S.'!AH4</f>
        <v>9</v>
      </c>
      <c r="F17" s="23">
        <f>'S.'!AI4</f>
        <v>0</v>
      </c>
      <c r="G17" s="23">
        <f>'S.'!W16</f>
        <v>0</v>
      </c>
      <c r="H17" s="23">
        <f>'S.'!X16</f>
        <v>0</v>
      </c>
      <c r="I17" s="24">
        <f t="shared" si="1"/>
        <v>9</v>
      </c>
      <c r="J17" s="24">
        <f t="shared" si="2"/>
        <v>0</v>
      </c>
    </row>
    <row r="18" spans="1:10" ht="30" customHeight="1">
      <c r="A18" s="24">
        <v>7</v>
      </c>
      <c r="B18" s="38" t="str">
        <f>T!B12</f>
        <v>ANKARA DEMİR SPOR</v>
      </c>
      <c r="C18" s="24">
        <f t="shared" si="0"/>
        <v>10</v>
      </c>
      <c r="D18" s="23">
        <f>'S.'!AG10</f>
        <v>0</v>
      </c>
      <c r="E18" s="23">
        <f>'S.'!AH10</f>
        <v>10</v>
      </c>
      <c r="F18" s="23">
        <f>'S.'!AI10</f>
        <v>0</v>
      </c>
      <c r="G18" s="23">
        <f>'S.'!W22</f>
        <v>0</v>
      </c>
      <c r="H18" s="23">
        <f>'S.'!X22</f>
        <v>0</v>
      </c>
      <c r="I18" s="24">
        <f t="shared" si="1"/>
        <v>10</v>
      </c>
      <c r="J18" s="24">
        <f t="shared" si="2"/>
        <v>0</v>
      </c>
    </row>
    <row r="19" spans="1:10" ht="15" customHeight="1">
      <c r="A19" s="1"/>
      <c r="B19" s="2"/>
      <c r="C19" s="4"/>
      <c r="D19" s="4"/>
      <c r="E19" s="3"/>
      <c r="F19" s="3"/>
      <c r="G19" s="3">
        <f>SUM(G12:G18)</f>
        <v>0</v>
      </c>
      <c r="H19" s="3">
        <f>SUM(H12:H18)</f>
        <v>0</v>
      </c>
      <c r="I19" s="1"/>
      <c r="J19" s="1"/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2:8" ht="15" customHeight="1">
      <c r="B24" s="2"/>
      <c r="C24" s="4"/>
      <c r="D24" s="4"/>
      <c r="E24" s="3"/>
      <c r="F24" s="3"/>
      <c r="G24" s="3"/>
      <c r="H24" s="3"/>
    </row>
    <row r="25" spans="1:10" ht="19.5" customHeight="1">
      <c r="A25" s="188" t="s">
        <v>30</v>
      </c>
      <c r="B25" s="189"/>
      <c r="C25" s="13"/>
      <c r="D25" s="188" t="s">
        <v>60</v>
      </c>
      <c r="E25" s="194"/>
      <c r="F25" s="194"/>
      <c r="G25" s="194"/>
      <c r="H25" s="194"/>
      <c r="I25" s="194"/>
      <c r="J25" s="189"/>
    </row>
    <row r="26" spans="1:10" ht="19.5" customHeight="1">
      <c r="A26" s="190"/>
      <c r="B26" s="191"/>
      <c r="C26" s="13"/>
      <c r="D26" s="190"/>
      <c r="E26" s="195"/>
      <c r="F26" s="195"/>
      <c r="G26" s="195"/>
      <c r="H26" s="195"/>
      <c r="I26" s="195"/>
      <c r="J26" s="191"/>
    </row>
    <row r="27" spans="1:10" ht="19.5" customHeight="1">
      <c r="A27" s="192"/>
      <c r="B27" s="193"/>
      <c r="C27" s="13"/>
      <c r="D27" s="192"/>
      <c r="E27" s="196"/>
      <c r="F27" s="196"/>
      <c r="G27" s="196"/>
      <c r="H27" s="196"/>
      <c r="I27" s="196"/>
      <c r="J27" s="193"/>
    </row>
    <row r="28" spans="2:8" ht="15" customHeight="1">
      <c r="B28" s="7"/>
      <c r="C28" s="7"/>
      <c r="D28" s="7"/>
      <c r="E28" s="3"/>
      <c r="F28" s="3"/>
      <c r="G28" s="3"/>
      <c r="H28" s="3"/>
    </row>
    <row r="29" spans="2:8" ht="15" customHeight="1">
      <c r="B29" s="7"/>
      <c r="C29" s="7"/>
      <c r="D29" s="7"/>
      <c r="E29" s="1"/>
      <c r="F29" s="1"/>
      <c r="G29" s="1"/>
      <c r="H29" s="1"/>
    </row>
    <row r="30" spans="2:8" ht="15" customHeight="1">
      <c r="B30" s="7"/>
      <c r="C30" s="7"/>
      <c r="D30" s="7"/>
      <c r="E30" s="7"/>
      <c r="F30" s="7"/>
      <c r="G30" s="7"/>
      <c r="H30" s="7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2"/>
      <c r="C32" s="3"/>
      <c r="D32" s="3"/>
      <c r="E32" s="6"/>
      <c r="F32" s="6"/>
      <c r="G32" s="6"/>
      <c r="H32" s="6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5"/>
      <c r="C35" s="3"/>
      <c r="D35" s="3"/>
      <c r="E35" s="4"/>
      <c r="F35" s="4"/>
      <c r="G35" s="4"/>
      <c r="H35" s="4"/>
    </row>
    <row r="36" spans="2:8" ht="15" customHeight="1">
      <c r="B36" s="7"/>
      <c r="C36" s="7"/>
      <c r="D36" s="7"/>
      <c r="E36" s="1"/>
      <c r="F36" s="1"/>
      <c r="G36" s="1"/>
      <c r="H36" s="1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5:B27"/>
    <mergeCell ref="D25:J27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J43"/>
  <sheetViews>
    <sheetView zoomScale="75" zoomScaleNormal="75" zoomScaleSheetLayoutView="100" zoomScalePageLayoutView="0" workbookViewId="0" topLeftCell="A1">
      <selection activeCell="B12" sqref="B12:J18"/>
    </sheetView>
  </sheetViews>
  <sheetFormatPr defaultColWidth="9.00390625" defaultRowHeight="12.75"/>
  <cols>
    <col min="1" max="1" width="8.75390625" style="0" customWidth="1"/>
    <col min="2" max="2" width="40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3" t="str">
        <f>T!A1</f>
        <v>2016-2017 SEZONU ANKARA U 19 1 NCİ LİGİ 7 NCİ GRUP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6.5" customHeight="1">
      <c r="A2" s="183" t="s">
        <v>37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39" customHeight="1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30" customHeight="1">
      <c r="A4" s="15" t="s">
        <v>21</v>
      </c>
      <c r="B4" s="186" t="s">
        <v>8</v>
      </c>
      <c r="C4" s="186"/>
      <c r="D4" s="186"/>
      <c r="E4" s="186"/>
      <c r="F4" s="186"/>
      <c r="G4" s="186"/>
      <c r="H4" s="186"/>
      <c r="I4" s="186" t="s">
        <v>9</v>
      </c>
      <c r="J4" s="186"/>
    </row>
    <row r="5" spans="1:10" ht="30" customHeight="1">
      <c r="A5" s="21">
        <v>1</v>
      </c>
      <c r="B5" s="110" t="str">
        <f>F!K30</f>
        <v>Y.ALTINDAĞ BLD.SPOR</v>
      </c>
      <c r="C5" s="187" t="str">
        <f>F!L30</f>
        <v>ETİMESGUT BLD. SPOR</v>
      </c>
      <c r="D5" s="187"/>
      <c r="E5" s="187"/>
      <c r="F5" s="187"/>
      <c r="G5" s="187"/>
      <c r="H5" s="187"/>
      <c r="I5" s="22">
        <f>F!M30</f>
        <v>0</v>
      </c>
      <c r="J5" s="22">
        <f>F!N30</f>
        <v>0</v>
      </c>
    </row>
    <row r="6" spans="1:10" ht="30" customHeight="1">
      <c r="A6" s="21">
        <v>2</v>
      </c>
      <c r="B6" s="110" t="str">
        <f>F!K31</f>
        <v>HACETTEPE SPOR</v>
      </c>
      <c r="C6" s="187" t="str">
        <f>F!L31</f>
        <v>ANKARA DEMİR SPOR</v>
      </c>
      <c r="D6" s="187"/>
      <c r="E6" s="187"/>
      <c r="F6" s="187"/>
      <c r="G6" s="187"/>
      <c r="H6" s="187"/>
      <c r="I6" s="22">
        <f>F!M31</f>
        <v>0</v>
      </c>
      <c r="J6" s="22">
        <f>F!N31</f>
        <v>0</v>
      </c>
    </row>
    <row r="7" spans="1:10" ht="30" customHeight="1">
      <c r="A7" s="21">
        <v>3</v>
      </c>
      <c r="B7" s="110" t="str">
        <f>F!K32</f>
        <v>ADLİYE SPOR</v>
      </c>
      <c r="C7" s="187" t="str">
        <f>F!L32</f>
        <v>KEÇİÖRENGÜCÜ</v>
      </c>
      <c r="D7" s="187"/>
      <c r="E7" s="187"/>
      <c r="F7" s="187"/>
      <c r="G7" s="187"/>
      <c r="H7" s="187"/>
      <c r="I7" s="22">
        <f>F!M32</f>
        <v>0</v>
      </c>
      <c r="J7" s="22">
        <f>F!N32</f>
        <v>0</v>
      </c>
    </row>
    <row r="8" spans="1:10" ht="30" customHeight="1">
      <c r="A8" s="21">
        <v>4</v>
      </c>
      <c r="B8" s="110" t="str">
        <f>F!K33</f>
        <v>K.ÖREN BLD. BAĞLUM SPOR</v>
      </c>
      <c r="C8" s="187" t="str">
        <f>F!L33</f>
        <v>BAY</v>
      </c>
      <c r="D8" s="187"/>
      <c r="E8" s="187"/>
      <c r="F8" s="187"/>
      <c r="G8" s="187"/>
      <c r="H8" s="187"/>
      <c r="I8" s="22" t="str">
        <f>F!M33</f>
        <v>--</v>
      </c>
      <c r="J8" s="22" t="str">
        <f>F!N33</f>
        <v>--</v>
      </c>
    </row>
    <row r="9" spans="1:10" ht="36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</row>
    <row r="10" spans="1:10" ht="39" customHeight="1">
      <c r="A10" s="185" t="s">
        <v>13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0" customHeight="1">
      <c r="A11" s="15" t="s">
        <v>7</v>
      </c>
      <c r="B11" s="111" t="s">
        <v>8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22</v>
      </c>
    </row>
    <row r="12" spans="1:10" ht="30" customHeight="1">
      <c r="A12" s="24">
        <v>1</v>
      </c>
      <c r="B12" s="38" t="str">
        <f>T!B10</f>
        <v>K.ÖREN BLD. BAĞLUM SPOR</v>
      </c>
      <c r="C12" s="24">
        <f aca="true" t="shared" si="0" ref="C12:C18">D12+E12+F12</f>
        <v>10</v>
      </c>
      <c r="D12" s="23">
        <f>'S.'!AJ8</f>
        <v>0</v>
      </c>
      <c r="E12" s="23">
        <f>'S.'!AK8</f>
        <v>10</v>
      </c>
      <c r="F12" s="23">
        <f>'S.'!AL8</f>
        <v>0</v>
      </c>
      <c r="G12" s="23">
        <f>'S.'!Y20</f>
        <v>0</v>
      </c>
      <c r="H12" s="23">
        <f>'S.'!Z20</f>
        <v>0</v>
      </c>
      <c r="I12" s="24">
        <f aca="true" t="shared" si="1" ref="I12:I18">(D12*3)+(E12*1)+(F12*0)</f>
        <v>10</v>
      </c>
      <c r="J12" s="24">
        <f aca="true" t="shared" si="2" ref="J12:J18">G12-H12</f>
        <v>0</v>
      </c>
    </row>
    <row r="13" spans="1:10" ht="30" customHeight="1">
      <c r="A13" s="24">
        <v>2</v>
      </c>
      <c r="B13" s="38" t="str">
        <f>T!B7</f>
        <v>KEÇİÖRENGÜCÜ</v>
      </c>
      <c r="C13" s="24">
        <f t="shared" si="0"/>
        <v>10</v>
      </c>
      <c r="D13" s="23">
        <f>'S.'!AJ5</f>
        <v>0</v>
      </c>
      <c r="E13" s="23">
        <f>'S.'!AK5</f>
        <v>10</v>
      </c>
      <c r="F13" s="23">
        <f>'S.'!AL5</f>
        <v>0</v>
      </c>
      <c r="G13" s="23">
        <f>'S.'!Y17</f>
        <v>0</v>
      </c>
      <c r="H13" s="23">
        <f>'S.'!Z17</f>
        <v>0</v>
      </c>
      <c r="I13" s="24">
        <f t="shared" si="1"/>
        <v>10</v>
      </c>
      <c r="J13" s="24">
        <f t="shared" si="2"/>
        <v>0</v>
      </c>
    </row>
    <row r="14" spans="1:10" ht="30" customHeight="1">
      <c r="A14" s="24">
        <v>3</v>
      </c>
      <c r="B14" s="38" t="str">
        <f>T!B9</f>
        <v>ETİMESGUT BLD. SPOR</v>
      </c>
      <c r="C14" s="24">
        <f t="shared" si="0"/>
        <v>10</v>
      </c>
      <c r="D14" s="23">
        <f>'S.'!AJ7</f>
        <v>0</v>
      </c>
      <c r="E14" s="23">
        <f>'S.'!AK7</f>
        <v>10</v>
      </c>
      <c r="F14" s="23">
        <f>'S.'!AL7</f>
        <v>0</v>
      </c>
      <c r="G14" s="23">
        <f>'S.'!Y19</f>
        <v>0</v>
      </c>
      <c r="H14" s="23">
        <f>'S.'!Z19</f>
        <v>0</v>
      </c>
      <c r="I14" s="24">
        <f t="shared" si="1"/>
        <v>10</v>
      </c>
      <c r="J14" s="24">
        <f t="shared" si="2"/>
        <v>0</v>
      </c>
    </row>
    <row r="15" spans="1:10" ht="30" customHeight="1">
      <c r="A15" s="24">
        <v>4</v>
      </c>
      <c r="B15" s="38" t="str">
        <f>T!B8</f>
        <v>HACETTEPE SPOR</v>
      </c>
      <c r="C15" s="24">
        <f t="shared" si="0"/>
        <v>10</v>
      </c>
      <c r="D15" s="23">
        <f>'S.'!AJ6</f>
        <v>0</v>
      </c>
      <c r="E15" s="23">
        <f>'S.'!AK6</f>
        <v>10</v>
      </c>
      <c r="F15" s="23">
        <f>'S.'!AL6</f>
        <v>0</v>
      </c>
      <c r="G15" s="23">
        <f>'S.'!Y18</f>
        <v>0</v>
      </c>
      <c r="H15" s="23">
        <f>'S.'!Z18</f>
        <v>0</v>
      </c>
      <c r="I15" s="24">
        <f t="shared" si="1"/>
        <v>10</v>
      </c>
      <c r="J15" s="24">
        <f t="shared" si="2"/>
        <v>0</v>
      </c>
    </row>
    <row r="16" spans="1:10" ht="30" customHeight="1">
      <c r="A16" s="24">
        <v>5</v>
      </c>
      <c r="B16" s="38" t="str">
        <f>T!B11</f>
        <v>Y.ALTINDAĞ BLD.SPOR</v>
      </c>
      <c r="C16" s="24">
        <f t="shared" si="0"/>
        <v>11</v>
      </c>
      <c r="D16" s="23">
        <f>'S.'!AJ9</f>
        <v>0</v>
      </c>
      <c r="E16" s="23">
        <f>'S.'!AK9</f>
        <v>11</v>
      </c>
      <c r="F16" s="23">
        <f>'S.'!AL9</f>
        <v>0</v>
      </c>
      <c r="G16" s="23">
        <f>'S.'!Y21</f>
        <v>0</v>
      </c>
      <c r="H16" s="23">
        <f>'S.'!Z21</f>
        <v>0</v>
      </c>
      <c r="I16" s="24">
        <f t="shared" si="1"/>
        <v>11</v>
      </c>
      <c r="J16" s="24">
        <f t="shared" si="2"/>
        <v>0</v>
      </c>
    </row>
    <row r="17" spans="1:10" ht="30" customHeight="1">
      <c r="A17" s="24">
        <v>6</v>
      </c>
      <c r="B17" s="38" t="str">
        <f>T!B6</f>
        <v>ADLİYE SPOR</v>
      </c>
      <c r="C17" s="24">
        <f t="shared" si="0"/>
        <v>10</v>
      </c>
      <c r="D17" s="23">
        <f>'S.'!AJ4</f>
        <v>0</v>
      </c>
      <c r="E17" s="23">
        <f>'S.'!AK4</f>
        <v>10</v>
      </c>
      <c r="F17" s="23">
        <f>'S.'!AL4</f>
        <v>0</v>
      </c>
      <c r="G17" s="23">
        <f>'S.'!Y16</f>
        <v>0</v>
      </c>
      <c r="H17" s="23">
        <f>'S.'!Z16</f>
        <v>0</v>
      </c>
      <c r="I17" s="24">
        <f t="shared" si="1"/>
        <v>10</v>
      </c>
      <c r="J17" s="24">
        <f t="shared" si="2"/>
        <v>0</v>
      </c>
    </row>
    <row r="18" spans="1:10" ht="30" customHeight="1">
      <c r="A18" s="24">
        <v>7</v>
      </c>
      <c r="B18" s="38" t="str">
        <f>T!B12</f>
        <v>ANKARA DEMİR SPOR</v>
      </c>
      <c r="C18" s="24">
        <f t="shared" si="0"/>
        <v>11</v>
      </c>
      <c r="D18" s="23">
        <f>'S.'!AJ10</f>
        <v>0</v>
      </c>
      <c r="E18" s="23">
        <f>'S.'!AK10</f>
        <v>11</v>
      </c>
      <c r="F18" s="23">
        <f>'S.'!AL10</f>
        <v>0</v>
      </c>
      <c r="G18" s="23">
        <f>'S.'!Y22</f>
        <v>0</v>
      </c>
      <c r="H18" s="23">
        <f>'S.'!Z22</f>
        <v>0</v>
      </c>
      <c r="I18" s="24">
        <f t="shared" si="1"/>
        <v>11</v>
      </c>
      <c r="J18" s="24">
        <f t="shared" si="2"/>
        <v>0</v>
      </c>
    </row>
    <row r="19" spans="1:10" ht="15" customHeight="1">
      <c r="A19" s="1"/>
      <c r="B19" s="2"/>
      <c r="C19" s="4"/>
      <c r="D19" s="4"/>
      <c r="E19" s="3"/>
      <c r="F19" s="3"/>
      <c r="G19" s="3">
        <f>SUM(G12:G18)</f>
        <v>0</v>
      </c>
      <c r="H19" s="3">
        <f>SUM(H12:H18)</f>
        <v>0</v>
      </c>
      <c r="I19" s="1"/>
      <c r="J19" s="1"/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2:8" ht="15" customHeight="1">
      <c r="B24" s="2"/>
      <c r="C24" s="4"/>
      <c r="D24" s="4"/>
      <c r="E24" s="3"/>
      <c r="F24" s="3"/>
      <c r="G24" s="3"/>
      <c r="H24" s="3"/>
    </row>
    <row r="25" spans="1:10" ht="19.5" customHeight="1">
      <c r="A25" s="188" t="s">
        <v>30</v>
      </c>
      <c r="B25" s="189"/>
      <c r="C25" s="13"/>
      <c r="D25" s="188" t="s">
        <v>60</v>
      </c>
      <c r="E25" s="194"/>
      <c r="F25" s="194"/>
      <c r="G25" s="194"/>
      <c r="H25" s="194"/>
      <c r="I25" s="194"/>
      <c r="J25" s="189"/>
    </row>
    <row r="26" spans="1:10" ht="19.5" customHeight="1">
      <c r="A26" s="190"/>
      <c r="B26" s="191"/>
      <c r="C26" s="13"/>
      <c r="D26" s="190"/>
      <c r="E26" s="195"/>
      <c r="F26" s="195"/>
      <c r="G26" s="195"/>
      <c r="H26" s="195"/>
      <c r="I26" s="195"/>
      <c r="J26" s="191"/>
    </row>
    <row r="27" spans="1:10" ht="19.5" customHeight="1">
      <c r="A27" s="192"/>
      <c r="B27" s="193"/>
      <c r="C27" s="13"/>
      <c r="D27" s="192"/>
      <c r="E27" s="196"/>
      <c r="F27" s="196"/>
      <c r="G27" s="196"/>
      <c r="H27" s="196"/>
      <c r="I27" s="196"/>
      <c r="J27" s="193"/>
    </row>
    <row r="28" spans="2:8" ht="15" customHeight="1">
      <c r="B28" s="7"/>
      <c r="C28" s="7"/>
      <c r="D28" s="7"/>
      <c r="E28" s="3"/>
      <c r="F28" s="3"/>
      <c r="G28" s="3"/>
      <c r="H28" s="3"/>
    </row>
    <row r="29" spans="2:8" ht="15" customHeight="1">
      <c r="B29" s="7"/>
      <c r="C29" s="7"/>
      <c r="D29" s="7"/>
      <c r="E29" s="1"/>
      <c r="F29" s="1"/>
      <c r="G29" s="1"/>
      <c r="H29" s="1"/>
    </row>
    <row r="30" spans="2:8" ht="15" customHeight="1">
      <c r="B30" s="7"/>
      <c r="C30" s="7"/>
      <c r="D30" s="7"/>
      <c r="E30" s="7"/>
      <c r="F30" s="7"/>
      <c r="G30" s="7"/>
      <c r="H30" s="7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2"/>
      <c r="C32" s="3"/>
      <c r="D32" s="3"/>
      <c r="E32" s="6"/>
      <c r="F32" s="6"/>
      <c r="G32" s="6"/>
      <c r="H32" s="6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2"/>
      <c r="C38" s="4"/>
      <c r="D38" s="4"/>
      <c r="E38" s="6"/>
      <c r="F38" s="6"/>
      <c r="G38" s="6"/>
      <c r="H38" s="6"/>
    </row>
    <row r="39" spans="2:8" ht="15" customHeight="1">
      <c r="B39" s="2"/>
      <c r="C39" s="4"/>
      <c r="D39" s="4"/>
      <c r="E39" s="4"/>
      <c r="F39" s="4"/>
      <c r="G39" s="4"/>
      <c r="H39" s="4"/>
    </row>
    <row r="40" spans="2:8" ht="15" customHeight="1">
      <c r="B40" s="5"/>
      <c r="C40" s="4"/>
      <c r="D40" s="4"/>
      <c r="E40" s="6"/>
      <c r="F40" s="6"/>
      <c r="G40" s="6"/>
      <c r="H40" s="6"/>
    </row>
    <row r="41" spans="2:3" ht="12.75">
      <c r="B41" s="14"/>
      <c r="C41" s="14"/>
    </row>
    <row r="42" spans="2:3" ht="12.75">
      <c r="B42" s="14"/>
      <c r="C42" s="14"/>
    </row>
    <row r="43" spans="2:3" ht="12.75">
      <c r="B43" s="14"/>
      <c r="C43" s="14"/>
    </row>
  </sheetData>
  <sheetProtection/>
  <mergeCells count="13">
    <mergeCell ref="B4:H4"/>
    <mergeCell ref="C6:H6"/>
    <mergeCell ref="C5:H5"/>
    <mergeCell ref="A25:B27"/>
    <mergeCell ref="D25:J27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J45"/>
  <sheetViews>
    <sheetView zoomScale="75" zoomScaleNormal="75" zoomScaleSheetLayoutView="100" zoomScalePageLayoutView="0" workbookViewId="0" topLeftCell="A1">
      <selection activeCell="B11" sqref="B11:J18"/>
    </sheetView>
  </sheetViews>
  <sheetFormatPr defaultColWidth="9.00390625" defaultRowHeight="12.75"/>
  <cols>
    <col min="1" max="1" width="8.75390625" style="0" customWidth="1"/>
    <col min="2" max="2" width="40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3" t="str">
        <f>T!A1</f>
        <v>2016-2017 SEZONU ANKARA U 19 1 NCİ LİGİ 7 NCİ GRUP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6.5" customHeight="1">
      <c r="A2" s="183" t="s">
        <v>38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39" customHeight="1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30" customHeight="1">
      <c r="A4" s="15" t="s">
        <v>21</v>
      </c>
      <c r="B4" s="186" t="s">
        <v>8</v>
      </c>
      <c r="C4" s="186"/>
      <c r="D4" s="186"/>
      <c r="E4" s="186"/>
      <c r="F4" s="186"/>
      <c r="G4" s="186"/>
      <c r="H4" s="186"/>
      <c r="I4" s="186" t="s">
        <v>9</v>
      </c>
      <c r="J4" s="186"/>
    </row>
    <row r="5" spans="1:10" ht="30" customHeight="1">
      <c r="A5" s="21">
        <v>1</v>
      </c>
      <c r="B5" s="110" t="str">
        <f>F!A38</f>
        <v>ANKARA DEMİR SPOR</v>
      </c>
      <c r="C5" s="187" t="str">
        <f>F!B38</f>
        <v>K.ÖREN BLD. BAĞLUM SPOR</v>
      </c>
      <c r="D5" s="187"/>
      <c r="E5" s="187"/>
      <c r="F5" s="187"/>
      <c r="G5" s="187"/>
      <c r="H5" s="187"/>
      <c r="I5" s="22">
        <f>F!C38</f>
        <v>0</v>
      </c>
      <c r="J5" s="22">
        <f>F!D38</f>
        <v>0</v>
      </c>
    </row>
    <row r="6" spans="1:10" ht="30" customHeight="1">
      <c r="A6" s="21">
        <v>2</v>
      </c>
      <c r="B6" s="110" t="str">
        <f>F!A39</f>
        <v>ETİMESGUT BLD. SPOR</v>
      </c>
      <c r="C6" s="187" t="str">
        <f>F!B39</f>
        <v>ADLİYE SPOR</v>
      </c>
      <c r="D6" s="187"/>
      <c r="E6" s="187"/>
      <c r="F6" s="187"/>
      <c r="G6" s="187"/>
      <c r="H6" s="187"/>
      <c r="I6" s="22">
        <f>F!C39</f>
        <v>0</v>
      </c>
      <c r="J6" s="22">
        <f>F!D39</f>
        <v>0</v>
      </c>
    </row>
    <row r="7" spans="1:10" ht="30" customHeight="1">
      <c r="A7" s="21">
        <v>3</v>
      </c>
      <c r="B7" s="110" t="str">
        <f>F!A40</f>
        <v>KEÇİÖRENGÜCÜ</v>
      </c>
      <c r="C7" s="187" t="str">
        <f>F!B40</f>
        <v>HACETTEPE SPOR</v>
      </c>
      <c r="D7" s="187"/>
      <c r="E7" s="187"/>
      <c r="F7" s="187"/>
      <c r="G7" s="187"/>
      <c r="H7" s="187"/>
      <c r="I7" s="22">
        <f>F!C40</f>
        <v>0</v>
      </c>
      <c r="J7" s="22">
        <f>F!D40</f>
        <v>0</v>
      </c>
    </row>
    <row r="8" spans="1:10" ht="30" customHeight="1">
      <c r="A8" s="21">
        <v>4</v>
      </c>
      <c r="B8" s="110" t="str">
        <f>F!A41</f>
        <v>Y.ALTINDAĞ BLD.SPOR</v>
      </c>
      <c r="C8" s="187" t="str">
        <f>F!B41</f>
        <v>BAY</v>
      </c>
      <c r="D8" s="187"/>
      <c r="E8" s="187"/>
      <c r="F8" s="187"/>
      <c r="G8" s="187"/>
      <c r="H8" s="187"/>
      <c r="I8" s="22" t="str">
        <f>F!C41</f>
        <v>--</v>
      </c>
      <c r="J8" s="22" t="str">
        <f>F!D41</f>
        <v>--</v>
      </c>
    </row>
    <row r="9" spans="1:10" ht="36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</row>
    <row r="10" spans="1:10" ht="39" customHeight="1">
      <c r="A10" s="185" t="s">
        <v>13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0" customHeight="1">
      <c r="A11" s="15" t="s">
        <v>7</v>
      </c>
      <c r="B11" s="111" t="s">
        <v>8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22</v>
      </c>
    </row>
    <row r="12" spans="1:10" ht="30" customHeight="1">
      <c r="A12" s="24">
        <v>1</v>
      </c>
      <c r="B12" s="38" t="str">
        <f>T!B10</f>
        <v>K.ÖREN BLD. BAĞLUM SPOR</v>
      </c>
      <c r="C12" s="24">
        <f aca="true" t="shared" si="0" ref="C12:C18">D12+E12+F12</f>
        <v>11</v>
      </c>
      <c r="D12" s="23">
        <f>'S.'!AM8</f>
        <v>0</v>
      </c>
      <c r="E12" s="23">
        <f>'S.'!AN8</f>
        <v>11</v>
      </c>
      <c r="F12" s="23">
        <f>'S.'!AO8</f>
        <v>0</v>
      </c>
      <c r="G12" s="23">
        <f>'S.'!AA20</f>
        <v>0</v>
      </c>
      <c r="H12" s="23">
        <f>'S.'!AB20</f>
        <v>0</v>
      </c>
      <c r="I12" s="24">
        <f aca="true" t="shared" si="1" ref="I12:I18">(D12*3)+(E12*1)+(F12*0)</f>
        <v>11</v>
      </c>
      <c r="J12" s="24">
        <f aca="true" t="shared" si="2" ref="J12:J18">G12-H12</f>
        <v>0</v>
      </c>
    </row>
    <row r="13" spans="1:10" ht="30" customHeight="1">
      <c r="A13" s="24">
        <v>2</v>
      </c>
      <c r="B13" s="38" t="str">
        <f>T!B7</f>
        <v>KEÇİÖRENGÜCÜ</v>
      </c>
      <c r="C13" s="24">
        <f t="shared" si="0"/>
        <v>11</v>
      </c>
      <c r="D13" s="23">
        <f>'S.'!AM5</f>
        <v>0</v>
      </c>
      <c r="E13" s="23">
        <f>'S.'!AN5</f>
        <v>11</v>
      </c>
      <c r="F13" s="23">
        <f>'S.'!AO5</f>
        <v>0</v>
      </c>
      <c r="G13" s="23">
        <f>'S.'!AA17</f>
        <v>0</v>
      </c>
      <c r="H13" s="23">
        <f>'S.'!AB17</f>
        <v>0</v>
      </c>
      <c r="I13" s="24">
        <f t="shared" si="1"/>
        <v>11</v>
      </c>
      <c r="J13" s="24">
        <f t="shared" si="2"/>
        <v>0</v>
      </c>
    </row>
    <row r="14" spans="1:10" ht="30" customHeight="1">
      <c r="A14" s="24">
        <v>3</v>
      </c>
      <c r="B14" s="38" t="str">
        <f>T!B9</f>
        <v>ETİMESGUT BLD. SPOR</v>
      </c>
      <c r="C14" s="24">
        <f t="shared" si="0"/>
        <v>11</v>
      </c>
      <c r="D14" s="23">
        <f>'S.'!AM7</f>
        <v>0</v>
      </c>
      <c r="E14" s="23">
        <f>'S.'!AN7</f>
        <v>11</v>
      </c>
      <c r="F14" s="23">
        <f>'S.'!AO7</f>
        <v>0</v>
      </c>
      <c r="G14" s="23">
        <f>'S.'!AA19</f>
        <v>0</v>
      </c>
      <c r="H14" s="23">
        <f>'S.'!AB19</f>
        <v>0</v>
      </c>
      <c r="I14" s="24">
        <f t="shared" si="1"/>
        <v>11</v>
      </c>
      <c r="J14" s="24">
        <f t="shared" si="2"/>
        <v>0</v>
      </c>
    </row>
    <row r="15" spans="1:10" ht="30" customHeight="1">
      <c r="A15" s="24">
        <v>4</v>
      </c>
      <c r="B15" s="38" t="str">
        <f>T!B8</f>
        <v>HACETTEPE SPOR</v>
      </c>
      <c r="C15" s="24">
        <f t="shared" si="0"/>
        <v>11</v>
      </c>
      <c r="D15" s="23">
        <f>'S.'!AM6</f>
        <v>0</v>
      </c>
      <c r="E15" s="23">
        <f>'S.'!AN6</f>
        <v>11</v>
      </c>
      <c r="F15" s="23">
        <f>'S.'!AO6</f>
        <v>0</v>
      </c>
      <c r="G15" s="23">
        <f>'S.'!AA18</f>
        <v>0</v>
      </c>
      <c r="H15" s="23">
        <f>'S.'!AB18</f>
        <v>0</v>
      </c>
      <c r="I15" s="24">
        <f t="shared" si="1"/>
        <v>11</v>
      </c>
      <c r="J15" s="24">
        <f t="shared" si="2"/>
        <v>0</v>
      </c>
    </row>
    <row r="16" spans="1:10" ht="30" customHeight="1">
      <c r="A16" s="24">
        <v>5</v>
      </c>
      <c r="B16" s="38" t="str">
        <f>T!B11</f>
        <v>Y.ALTINDAĞ BLD.SPOR</v>
      </c>
      <c r="C16" s="24">
        <f t="shared" si="0"/>
        <v>11</v>
      </c>
      <c r="D16" s="23">
        <f>'S.'!AM9</f>
        <v>0</v>
      </c>
      <c r="E16" s="23">
        <f>'S.'!AN9</f>
        <v>11</v>
      </c>
      <c r="F16" s="23">
        <f>'S.'!AO9</f>
        <v>0</v>
      </c>
      <c r="G16" s="23">
        <f>'S.'!AA21</f>
        <v>0</v>
      </c>
      <c r="H16" s="23">
        <f>'S.'!AB21</f>
        <v>0</v>
      </c>
      <c r="I16" s="24">
        <f t="shared" si="1"/>
        <v>11</v>
      </c>
      <c r="J16" s="24">
        <f t="shared" si="2"/>
        <v>0</v>
      </c>
    </row>
    <row r="17" spans="1:10" ht="30" customHeight="1">
      <c r="A17" s="24">
        <v>6</v>
      </c>
      <c r="B17" s="38" t="str">
        <f>T!B6</f>
        <v>ADLİYE SPOR</v>
      </c>
      <c r="C17" s="24">
        <f t="shared" si="0"/>
        <v>11</v>
      </c>
      <c r="D17" s="23">
        <f>'S.'!AM4</f>
        <v>0</v>
      </c>
      <c r="E17" s="23">
        <f>'S.'!AN4</f>
        <v>11</v>
      </c>
      <c r="F17" s="23">
        <f>'S.'!AO4</f>
        <v>0</v>
      </c>
      <c r="G17" s="23">
        <f>'S.'!AA16</f>
        <v>0</v>
      </c>
      <c r="H17" s="23">
        <f>'S.'!AB16</f>
        <v>0</v>
      </c>
      <c r="I17" s="24">
        <f t="shared" si="1"/>
        <v>11</v>
      </c>
      <c r="J17" s="24">
        <f t="shared" si="2"/>
        <v>0</v>
      </c>
    </row>
    <row r="18" spans="1:10" ht="30" customHeight="1">
      <c r="A18" s="24">
        <v>7</v>
      </c>
      <c r="B18" s="38" t="str">
        <f>T!B12</f>
        <v>ANKARA DEMİR SPOR</v>
      </c>
      <c r="C18" s="24">
        <f t="shared" si="0"/>
        <v>12</v>
      </c>
      <c r="D18" s="23">
        <f>'S.'!AM10</f>
        <v>0</v>
      </c>
      <c r="E18" s="23">
        <f>'S.'!AN10</f>
        <v>12</v>
      </c>
      <c r="F18" s="23">
        <f>'S.'!AO10</f>
        <v>0</v>
      </c>
      <c r="G18" s="23">
        <f>'S.'!AA22</f>
        <v>0</v>
      </c>
      <c r="H18" s="23">
        <f>'S.'!AB22</f>
        <v>0</v>
      </c>
      <c r="I18" s="24">
        <f t="shared" si="1"/>
        <v>12</v>
      </c>
      <c r="J18" s="24">
        <f t="shared" si="2"/>
        <v>0</v>
      </c>
    </row>
    <row r="19" spans="1:10" ht="15" customHeight="1">
      <c r="A19" s="1"/>
      <c r="B19" s="2"/>
      <c r="C19" s="4"/>
      <c r="D19" s="4"/>
      <c r="E19" s="3"/>
      <c r="F19" s="3"/>
      <c r="G19" s="3">
        <f>SUM(G12:G18)</f>
        <v>0</v>
      </c>
      <c r="H19" s="3">
        <f>SUM(H12:H18)</f>
        <v>0</v>
      </c>
      <c r="I19" s="1"/>
      <c r="J19" s="1"/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2:8" ht="15" customHeight="1">
      <c r="B24" s="2"/>
      <c r="C24" s="4"/>
      <c r="D24" s="4"/>
      <c r="E24" s="3"/>
      <c r="F24" s="3"/>
      <c r="G24" s="3"/>
      <c r="H24" s="3"/>
    </row>
    <row r="25" spans="1:10" ht="19.5" customHeight="1">
      <c r="A25" s="188" t="s">
        <v>30</v>
      </c>
      <c r="B25" s="189"/>
      <c r="C25" s="13"/>
      <c r="D25" s="188" t="s">
        <v>60</v>
      </c>
      <c r="E25" s="194"/>
      <c r="F25" s="194"/>
      <c r="G25" s="194"/>
      <c r="H25" s="194"/>
      <c r="I25" s="194"/>
      <c r="J25" s="189"/>
    </row>
    <row r="26" spans="1:10" ht="19.5" customHeight="1">
      <c r="A26" s="190"/>
      <c r="B26" s="191"/>
      <c r="C26" s="13"/>
      <c r="D26" s="190"/>
      <c r="E26" s="195"/>
      <c r="F26" s="195"/>
      <c r="G26" s="195"/>
      <c r="H26" s="195"/>
      <c r="I26" s="195"/>
      <c r="J26" s="191"/>
    </row>
    <row r="27" spans="1:10" ht="19.5" customHeight="1">
      <c r="A27" s="192"/>
      <c r="B27" s="193"/>
      <c r="C27" s="13"/>
      <c r="D27" s="192"/>
      <c r="E27" s="196"/>
      <c r="F27" s="196"/>
      <c r="G27" s="196"/>
      <c r="H27" s="196"/>
      <c r="I27" s="196"/>
      <c r="J27" s="193"/>
    </row>
    <row r="28" spans="2:8" ht="15" customHeight="1">
      <c r="B28" s="7"/>
      <c r="C28" s="7"/>
      <c r="D28" s="7"/>
      <c r="E28" s="3"/>
      <c r="F28" s="3"/>
      <c r="G28" s="3"/>
      <c r="H28" s="3"/>
    </row>
    <row r="29" spans="2:8" ht="15" customHeight="1">
      <c r="B29" s="7"/>
      <c r="C29" s="7"/>
      <c r="D29" s="7"/>
      <c r="E29" s="1"/>
      <c r="F29" s="1"/>
      <c r="G29" s="1"/>
      <c r="H29" s="1"/>
    </row>
    <row r="30" spans="2:8" ht="15" customHeight="1">
      <c r="B30" s="7"/>
      <c r="C30" s="7"/>
      <c r="D30" s="7"/>
      <c r="E30" s="7"/>
      <c r="F30" s="7"/>
      <c r="G30" s="7"/>
      <c r="H30" s="7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2"/>
      <c r="C32" s="3"/>
      <c r="D32" s="3"/>
      <c r="E32" s="6"/>
      <c r="F32" s="6"/>
      <c r="G32" s="6"/>
      <c r="H32" s="6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5"/>
      <c r="C35" s="3"/>
      <c r="D35" s="3"/>
      <c r="E35" s="4"/>
      <c r="F35" s="4"/>
      <c r="G35" s="4"/>
      <c r="H35" s="4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5:B27"/>
    <mergeCell ref="D25:J27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J44"/>
  <sheetViews>
    <sheetView zoomScale="75" zoomScaleNormal="75" zoomScaleSheetLayoutView="100" zoomScalePageLayoutView="0" workbookViewId="0" topLeftCell="A1">
      <selection activeCell="B12" sqref="B12:J18"/>
    </sheetView>
  </sheetViews>
  <sheetFormatPr defaultColWidth="9.00390625" defaultRowHeight="12.75"/>
  <cols>
    <col min="1" max="1" width="8.75390625" style="0" customWidth="1"/>
    <col min="2" max="2" width="40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3" t="str">
        <f>T!A1</f>
        <v>2016-2017 SEZONU ANKARA U 19 1 NCİ LİGİ 7 NCİ GRUP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6.5" customHeight="1">
      <c r="A2" s="183" t="s">
        <v>39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39" customHeight="1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30" customHeight="1">
      <c r="A4" s="15" t="s">
        <v>21</v>
      </c>
      <c r="B4" s="186" t="s">
        <v>8</v>
      </c>
      <c r="C4" s="186"/>
      <c r="D4" s="186"/>
      <c r="E4" s="186"/>
      <c r="F4" s="186"/>
      <c r="G4" s="186"/>
      <c r="H4" s="186"/>
      <c r="I4" s="186" t="s">
        <v>9</v>
      </c>
      <c r="J4" s="186"/>
    </row>
    <row r="5" spans="1:10" ht="30" customHeight="1">
      <c r="A5" s="21">
        <v>1</v>
      </c>
      <c r="B5" s="110" t="str">
        <f>F!F38</f>
        <v>ADLİYE SPOR</v>
      </c>
      <c r="C5" s="187" t="str">
        <f>F!G38</f>
        <v>Y.ALTINDAĞ BLD.SPOR</v>
      </c>
      <c r="D5" s="187"/>
      <c r="E5" s="187"/>
      <c r="F5" s="187"/>
      <c r="G5" s="187"/>
      <c r="H5" s="187"/>
      <c r="I5" s="22">
        <f>F!H38</f>
        <v>0</v>
      </c>
      <c r="J5" s="22">
        <f>F!I38</f>
        <v>0</v>
      </c>
    </row>
    <row r="6" spans="1:10" ht="30" customHeight="1">
      <c r="A6" s="21">
        <v>2</v>
      </c>
      <c r="B6" s="110" t="str">
        <f>F!F39</f>
        <v>K.ÖREN BLD. BAĞLUM SPOR</v>
      </c>
      <c r="C6" s="187" t="str">
        <f>F!G39</f>
        <v>KEÇİÖRENGÜCÜ</v>
      </c>
      <c r="D6" s="187"/>
      <c r="E6" s="187"/>
      <c r="F6" s="187"/>
      <c r="G6" s="187"/>
      <c r="H6" s="187"/>
      <c r="I6" s="22">
        <f>F!H39</f>
        <v>0</v>
      </c>
      <c r="J6" s="22">
        <f>F!I39</f>
        <v>0</v>
      </c>
    </row>
    <row r="7" spans="1:10" ht="30" customHeight="1">
      <c r="A7" s="21">
        <v>3</v>
      </c>
      <c r="B7" s="110" t="str">
        <f>F!F40</f>
        <v>HACETTEPE SPOR</v>
      </c>
      <c r="C7" s="187" t="str">
        <f>F!G40</f>
        <v>ETİMESGUT BLD. SPOR</v>
      </c>
      <c r="D7" s="187"/>
      <c r="E7" s="187"/>
      <c r="F7" s="187"/>
      <c r="G7" s="187"/>
      <c r="H7" s="187"/>
      <c r="I7" s="22">
        <f>F!H40</f>
        <v>0</v>
      </c>
      <c r="J7" s="22">
        <f>F!I40</f>
        <v>0</v>
      </c>
    </row>
    <row r="8" spans="1:10" ht="30" customHeight="1">
      <c r="A8" s="21">
        <v>4</v>
      </c>
      <c r="B8" s="110" t="str">
        <f>F!F41</f>
        <v>ANKARA DEMİR SPOR</v>
      </c>
      <c r="C8" s="187" t="str">
        <f>F!G41</f>
        <v>BAY</v>
      </c>
      <c r="D8" s="187"/>
      <c r="E8" s="187"/>
      <c r="F8" s="187"/>
      <c r="G8" s="187"/>
      <c r="H8" s="187"/>
      <c r="I8" s="22" t="str">
        <f>F!H41</f>
        <v>--</v>
      </c>
      <c r="J8" s="22" t="str">
        <f>F!I41</f>
        <v>--</v>
      </c>
    </row>
    <row r="9" spans="1:10" ht="36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</row>
    <row r="10" spans="1:10" ht="39" customHeight="1">
      <c r="A10" s="185" t="s">
        <v>13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0" customHeight="1">
      <c r="A11" s="15" t="s">
        <v>7</v>
      </c>
      <c r="B11" s="111" t="s">
        <v>8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22</v>
      </c>
    </row>
    <row r="12" spans="1:10" ht="30" customHeight="1">
      <c r="A12" s="24">
        <v>1</v>
      </c>
      <c r="B12" s="38" t="str">
        <f>T!B10</f>
        <v>K.ÖREN BLD. BAĞLUM SPOR</v>
      </c>
      <c r="C12" s="24">
        <f aca="true" t="shared" si="0" ref="C12:C18">D12+E12+F12</f>
        <v>12</v>
      </c>
      <c r="D12" s="23">
        <f>'S.'!AP8</f>
        <v>0</v>
      </c>
      <c r="E12" s="23">
        <f>'S.'!AQ8</f>
        <v>12</v>
      </c>
      <c r="F12" s="23">
        <f>'S.'!AR8</f>
        <v>0</v>
      </c>
      <c r="G12" s="23">
        <f>'S.'!AC20</f>
        <v>0</v>
      </c>
      <c r="H12" s="23">
        <f>'S.'!AD20</f>
        <v>0</v>
      </c>
      <c r="I12" s="24">
        <f aca="true" t="shared" si="1" ref="I12:I18">(D12*3)+(E12*1)+(F12*0)</f>
        <v>12</v>
      </c>
      <c r="J12" s="24">
        <f aca="true" t="shared" si="2" ref="J12:J18">G12-H12</f>
        <v>0</v>
      </c>
    </row>
    <row r="13" spans="1:10" ht="30" customHeight="1">
      <c r="A13" s="24">
        <v>2</v>
      </c>
      <c r="B13" s="38" t="str">
        <f>T!B7</f>
        <v>KEÇİÖRENGÜCÜ</v>
      </c>
      <c r="C13" s="24">
        <f t="shared" si="0"/>
        <v>12</v>
      </c>
      <c r="D13" s="23">
        <f>'S.'!AP5</f>
        <v>0</v>
      </c>
      <c r="E13" s="23">
        <f>'S.'!AQ5</f>
        <v>12</v>
      </c>
      <c r="F13" s="23">
        <f>'S.'!AR5</f>
        <v>0</v>
      </c>
      <c r="G13" s="23">
        <f>'S.'!AC17</f>
        <v>0</v>
      </c>
      <c r="H13" s="23">
        <f>'S.'!AD17</f>
        <v>0</v>
      </c>
      <c r="I13" s="24">
        <f t="shared" si="1"/>
        <v>12</v>
      </c>
      <c r="J13" s="24">
        <f t="shared" si="2"/>
        <v>0</v>
      </c>
    </row>
    <row r="14" spans="1:10" ht="30" customHeight="1">
      <c r="A14" s="24">
        <v>3</v>
      </c>
      <c r="B14" s="38" t="str">
        <f>T!B9</f>
        <v>ETİMESGUT BLD. SPOR</v>
      </c>
      <c r="C14" s="24">
        <f t="shared" si="0"/>
        <v>12</v>
      </c>
      <c r="D14" s="23">
        <f>'S.'!AP7</f>
        <v>0</v>
      </c>
      <c r="E14" s="23">
        <f>'S.'!AQ7</f>
        <v>12</v>
      </c>
      <c r="F14" s="23">
        <f>'S.'!AR7</f>
        <v>0</v>
      </c>
      <c r="G14" s="23">
        <f>'S.'!AC19</f>
        <v>0</v>
      </c>
      <c r="H14" s="23">
        <f>'S.'!AD19</f>
        <v>0</v>
      </c>
      <c r="I14" s="24">
        <f t="shared" si="1"/>
        <v>12</v>
      </c>
      <c r="J14" s="24">
        <f t="shared" si="2"/>
        <v>0</v>
      </c>
    </row>
    <row r="15" spans="1:10" ht="30" customHeight="1">
      <c r="A15" s="24">
        <v>4</v>
      </c>
      <c r="B15" s="38" t="str">
        <f>T!B8</f>
        <v>HACETTEPE SPOR</v>
      </c>
      <c r="C15" s="24">
        <f t="shared" si="0"/>
        <v>12</v>
      </c>
      <c r="D15" s="23">
        <f>'S.'!AP6</f>
        <v>0</v>
      </c>
      <c r="E15" s="23">
        <f>'S.'!AQ6</f>
        <v>12</v>
      </c>
      <c r="F15" s="23">
        <f>'S.'!AR6</f>
        <v>0</v>
      </c>
      <c r="G15" s="23">
        <f>'S.'!AC18</f>
        <v>0</v>
      </c>
      <c r="H15" s="23">
        <f>'S.'!AD18</f>
        <v>0</v>
      </c>
      <c r="I15" s="24">
        <f t="shared" si="1"/>
        <v>12</v>
      </c>
      <c r="J15" s="24">
        <f t="shared" si="2"/>
        <v>0</v>
      </c>
    </row>
    <row r="16" spans="1:10" ht="30" customHeight="1">
      <c r="A16" s="24">
        <v>5</v>
      </c>
      <c r="B16" s="38" t="str">
        <f>T!B6</f>
        <v>ADLİYE SPOR</v>
      </c>
      <c r="C16" s="24">
        <f t="shared" si="0"/>
        <v>12</v>
      </c>
      <c r="D16" s="23">
        <f>'S.'!AP4</f>
        <v>0</v>
      </c>
      <c r="E16" s="23">
        <f>'S.'!AQ4</f>
        <v>12</v>
      </c>
      <c r="F16" s="23">
        <f>'S.'!AR4</f>
        <v>0</v>
      </c>
      <c r="G16" s="23">
        <f>'S.'!AC16</f>
        <v>0</v>
      </c>
      <c r="H16" s="23">
        <f>'S.'!AD16</f>
        <v>0</v>
      </c>
      <c r="I16" s="24">
        <f t="shared" si="1"/>
        <v>12</v>
      </c>
      <c r="J16" s="24">
        <f t="shared" si="2"/>
        <v>0</v>
      </c>
    </row>
    <row r="17" spans="1:10" ht="30" customHeight="1">
      <c r="A17" s="24">
        <v>6</v>
      </c>
      <c r="B17" s="38" t="str">
        <f>T!B11</f>
        <v>Y.ALTINDAĞ BLD.SPOR</v>
      </c>
      <c r="C17" s="24">
        <f t="shared" si="0"/>
        <v>12</v>
      </c>
      <c r="D17" s="23">
        <f>'S.'!AP9</f>
        <v>0</v>
      </c>
      <c r="E17" s="23">
        <f>'S.'!AQ9</f>
        <v>12</v>
      </c>
      <c r="F17" s="23">
        <f>'S.'!AR9</f>
        <v>0</v>
      </c>
      <c r="G17" s="23">
        <f>'S.'!AC21</f>
        <v>0</v>
      </c>
      <c r="H17" s="23">
        <f>'S.'!AD21</f>
        <v>0</v>
      </c>
      <c r="I17" s="24">
        <f t="shared" si="1"/>
        <v>12</v>
      </c>
      <c r="J17" s="24">
        <f t="shared" si="2"/>
        <v>0</v>
      </c>
    </row>
    <row r="18" spans="1:10" ht="30" customHeight="1">
      <c r="A18" s="24">
        <v>7</v>
      </c>
      <c r="B18" s="38" t="str">
        <f>T!B12</f>
        <v>ANKARA DEMİR SPOR</v>
      </c>
      <c r="C18" s="24">
        <f t="shared" si="0"/>
        <v>12</v>
      </c>
      <c r="D18" s="23">
        <f>'S.'!AP10</f>
        <v>0</v>
      </c>
      <c r="E18" s="23">
        <f>'S.'!AQ10</f>
        <v>12</v>
      </c>
      <c r="F18" s="23">
        <f>'S.'!AR10</f>
        <v>0</v>
      </c>
      <c r="G18" s="23">
        <f>'S.'!AC22</f>
        <v>0</v>
      </c>
      <c r="H18" s="23">
        <f>'S.'!AD22</f>
        <v>0</v>
      </c>
      <c r="I18" s="24">
        <f t="shared" si="1"/>
        <v>12</v>
      </c>
      <c r="J18" s="24">
        <f t="shared" si="2"/>
        <v>0</v>
      </c>
    </row>
    <row r="19" spans="1:10" ht="15" customHeight="1">
      <c r="A19" s="1"/>
      <c r="B19" s="2"/>
      <c r="C19" s="4"/>
      <c r="D19" s="4"/>
      <c r="E19" s="3"/>
      <c r="F19" s="3"/>
      <c r="G19" s="3">
        <f>SUM(G12:G18)</f>
        <v>0</v>
      </c>
      <c r="H19" s="3">
        <f>SUM(H12:H18)</f>
        <v>0</v>
      </c>
      <c r="I19" s="1"/>
      <c r="J19" s="1"/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2:8" ht="15" customHeight="1">
      <c r="B24" s="2"/>
      <c r="C24" s="4"/>
      <c r="D24" s="4"/>
      <c r="E24" s="3"/>
      <c r="F24" s="3"/>
      <c r="G24" s="3"/>
      <c r="H24" s="3"/>
    </row>
    <row r="25" spans="1:10" ht="19.5" customHeight="1">
      <c r="A25" s="188" t="s">
        <v>30</v>
      </c>
      <c r="B25" s="189"/>
      <c r="C25" s="13"/>
      <c r="D25" s="188" t="s">
        <v>60</v>
      </c>
      <c r="E25" s="194"/>
      <c r="F25" s="194"/>
      <c r="G25" s="194"/>
      <c r="H25" s="194"/>
      <c r="I25" s="194"/>
      <c r="J25" s="189"/>
    </row>
    <row r="26" spans="1:10" ht="19.5" customHeight="1">
      <c r="A26" s="190"/>
      <c r="B26" s="191"/>
      <c r="C26" s="13"/>
      <c r="D26" s="190"/>
      <c r="E26" s="195"/>
      <c r="F26" s="195"/>
      <c r="G26" s="195"/>
      <c r="H26" s="195"/>
      <c r="I26" s="195"/>
      <c r="J26" s="191"/>
    </row>
    <row r="27" spans="1:10" ht="19.5" customHeight="1">
      <c r="A27" s="192"/>
      <c r="B27" s="193"/>
      <c r="C27" s="13"/>
      <c r="D27" s="192"/>
      <c r="E27" s="196"/>
      <c r="F27" s="196"/>
      <c r="G27" s="196"/>
      <c r="H27" s="196"/>
      <c r="I27" s="196"/>
      <c r="J27" s="193"/>
    </row>
    <row r="28" spans="2:8" ht="15" customHeight="1">
      <c r="B28" s="7"/>
      <c r="C28" s="7"/>
      <c r="D28" s="7"/>
      <c r="E28" s="3"/>
      <c r="F28" s="3"/>
      <c r="G28" s="3"/>
      <c r="H28" s="3"/>
    </row>
    <row r="29" spans="2:8" ht="15" customHeight="1">
      <c r="B29" s="7"/>
      <c r="C29" s="7"/>
      <c r="D29" s="7"/>
      <c r="E29" s="1"/>
      <c r="F29" s="1"/>
      <c r="G29" s="1"/>
      <c r="H29" s="1"/>
    </row>
    <row r="30" spans="2:8" ht="15" customHeight="1">
      <c r="B30" s="7"/>
      <c r="C30" s="7"/>
      <c r="D30" s="7"/>
      <c r="E30" s="7"/>
      <c r="F30" s="7"/>
      <c r="G30" s="7"/>
      <c r="H30" s="7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2"/>
      <c r="C32" s="3"/>
      <c r="D32" s="3"/>
      <c r="E32" s="6"/>
      <c r="F32" s="6"/>
      <c r="G32" s="6"/>
      <c r="H32" s="6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5"/>
      <c r="C35" s="3"/>
      <c r="D35" s="3"/>
      <c r="E35" s="4"/>
      <c r="F35" s="4"/>
      <c r="G35" s="4"/>
      <c r="H35" s="4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B4:H4"/>
    <mergeCell ref="C6:H6"/>
    <mergeCell ref="C5:H5"/>
    <mergeCell ref="A25:B27"/>
    <mergeCell ref="D25:J27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1"/>
  <sheetViews>
    <sheetView zoomScalePageLayoutView="0" workbookViewId="0" topLeftCell="A1">
      <selection activeCell="B6" sqref="B6:B12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75390625" style="0" customWidth="1"/>
  </cols>
  <sheetData>
    <row r="1" spans="1:17" ht="79.5" customHeight="1">
      <c r="A1" s="134" t="s">
        <v>63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5" customHeight="1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5" customHeight="1" thickBot="1">
      <c r="A3" s="138" t="s">
        <v>26</v>
      </c>
      <c r="B3" s="137" t="s">
        <v>8</v>
      </c>
      <c r="C3" s="139" t="s">
        <v>10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7" t="s">
        <v>23</v>
      </c>
    </row>
    <row r="4" spans="1:17" ht="15" customHeight="1" thickBot="1">
      <c r="A4" s="138"/>
      <c r="B4" s="137"/>
      <c r="C4" s="139" t="s">
        <v>11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7"/>
    </row>
    <row r="5" spans="1:17" ht="15" customHeight="1" thickBot="1">
      <c r="A5" s="138"/>
      <c r="B5" s="137"/>
      <c r="C5" s="87">
        <v>1</v>
      </c>
      <c r="D5" s="87">
        <v>2</v>
      </c>
      <c r="E5" s="87">
        <v>3</v>
      </c>
      <c r="F5" s="87">
        <v>4</v>
      </c>
      <c r="G5" s="87">
        <v>5</v>
      </c>
      <c r="H5" s="87">
        <v>6</v>
      </c>
      <c r="I5" s="87">
        <v>7</v>
      </c>
      <c r="J5" s="87">
        <v>8</v>
      </c>
      <c r="K5" s="87">
        <v>9</v>
      </c>
      <c r="L5" s="87">
        <v>10</v>
      </c>
      <c r="M5" s="87">
        <v>11</v>
      </c>
      <c r="N5" s="87">
        <v>12</v>
      </c>
      <c r="O5" s="87">
        <v>13</v>
      </c>
      <c r="P5" s="87">
        <v>14</v>
      </c>
      <c r="Q5" s="137"/>
    </row>
    <row r="6" spans="1:17" ht="18" customHeight="1" thickBot="1">
      <c r="A6" s="82">
        <v>1</v>
      </c>
      <c r="B6" s="83" t="str">
        <f>'[1]KURAA'!C27</f>
        <v>ADLİYE SPOR</v>
      </c>
      <c r="C6" s="84" t="s">
        <v>29</v>
      </c>
      <c r="D6" s="85"/>
      <c r="E6" s="85"/>
      <c r="F6" s="85"/>
      <c r="G6" s="85"/>
      <c r="H6" s="85"/>
      <c r="I6" s="85"/>
      <c r="J6" s="84" t="s">
        <v>29</v>
      </c>
      <c r="K6" s="85"/>
      <c r="L6" s="85"/>
      <c r="M6" s="85"/>
      <c r="N6" s="85"/>
      <c r="O6" s="85"/>
      <c r="P6" s="85"/>
      <c r="Q6" s="86">
        <f aca="true" t="shared" si="0" ref="Q6:Q13">SUM(C6:P6)</f>
        <v>0</v>
      </c>
    </row>
    <row r="7" spans="1:17" ht="18" customHeight="1" thickBot="1">
      <c r="A7" s="77">
        <v>2</v>
      </c>
      <c r="B7" s="83" t="str">
        <f>'[1]KURAA'!C28</f>
        <v>KEÇİÖRENGÜCÜ</v>
      </c>
      <c r="C7" s="80"/>
      <c r="D7" s="79" t="s">
        <v>29</v>
      </c>
      <c r="E7" s="80"/>
      <c r="F7" s="80"/>
      <c r="G7" s="80"/>
      <c r="H7" s="80"/>
      <c r="I7" s="80"/>
      <c r="J7" s="80"/>
      <c r="K7" s="79" t="s">
        <v>29</v>
      </c>
      <c r="L7" s="80"/>
      <c r="M7" s="80"/>
      <c r="N7" s="80"/>
      <c r="O7" s="80"/>
      <c r="P7" s="80"/>
      <c r="Q7" s="81">
        <f t="shared" si="0"/>
        <v>0</v>
      </c>
    </row>
    <row r="8" spans="1:17" ht="18" customHeight="1" thickBot="1">
      <c r="A8" s="77">
        <v>3</v>
      </c>
      <c r="B8" s="83" t="str">
        <f>'[1]KURAA'!C29</f>
        <v>HACETTEPE SPOR</v>
      </c>
      <c r="C8" s="80"/>
      <c r="D8" s="80"/>
      <c r="E8" s="79" t="s">
        <v>29</v>
      </c>
      <c r="F8" s="80"/>
      <c r="G8" s="80"/>
      <c r="H8" s="80"/>
      <c r="I8" s="80"/>
      <c r="J8" s="80"/>
      <c r="K8" s="80"/>
      <c r="L8" s="79" t="s">
        <v>29</v>
      </c>
      <c r="M8" s="80"/>
      <c r="N8" s="80"/>
      <c r="O8" s="80"/>
      <c r="P8" s="80"/>
      <c r="Q8" s="81">
        <f t="shared" si="0"/>
        <v>0</v>
      </c>
    </row>
    <row r="9" spans="1:17" ht="18" customHeight="1" thickBot="1">
      <c r="A9" s="77">
        <v>4</v>
      </c>
      <c r="B9" s="83" t="str">
        <f>'[1]KURAA'!C30</f>
        <v>ETİMESGUT BLD. SPOR</v>
      </c>
      <c r="C9" s="80"/>
      <c r="D9" s="80"/>
      <c r="E9" s="80"/>
      <c r="F9" s="79" t="s">
        <v>29</v>
      </c>
      <c r="G9" s="80"/>
      <c r="H9" s="80"/>
      <c r="I9" s="80"/>
      <c r="J9" s="80"/>
      <c r="K9" s="80"/>
      <c r="L9" s="80"/>
      <c r="M9" s="79" t="s">
        <v>29</v>
      </c>
      <c r="N9" s="80"/>
      <c r="O9" s="80"/>
      <c r="P9" s="80"/>
      <c r="Q9" s="81">
        <f t="shared" si="0"/>
        <v>0</v>
      </c>
    </row>
    <row r="10" spans="1:17" ht="18" customHeight="1" thickBot="1">
      <c r="A10" s="77">
        <v>5</v>
      </c>
      <c r="B10" s="83" t="str">
        <f>'[1]KURAA'!C31</f>
        <v>K.ÖREN BLD. BAĞLUM SPOR</v>
      </c>
      <c r="C10" s="80"/>
      <c r="D10" s="80"/>
      <c r="E10" s="80"/>
      <c r="F10" s="80"/>
      <c r="G10" s="79" t="s">
        <v>29</v>
      </c>
      <c r="H10" s="80"/>
      <c r="I10" s="80"/>
      <c r="J10" s="80"/>
      <c r="K10" s="80"/>
      <c r="L10" s="80"/>
      <c r="M10" s="80"/>
      <c r="N10" s="79" t="s">
        <v>29</v>
      </c>
      <c r="O10" s="80"/>
      <c r="P10" s="80"/>
      <c r="Q10" s="81">
        <f t="shared" si="0"/>
        <v>0</v>
      </c>
    </row>
    <row r="11" spans="1:17" ht="18" customHeight="1" thickBot="1">
      <c r="A11" s="77">
        <v>6</v>
      </c>
      <c r="B11" s="83" t="str">
        <f>'[1]KURAA'!C32</f>
        <v>Y.ALTINDAĞ BLD.SPOR</v>
      </c>
      <c r="C11" s="80"/>
      <c r="D11" s="80"/>
      <c r="E11" s="80"/>
      <c r="F11" s="80"/>
      <c r="G11" s="80"/>
      <c r="H11" s="79" t="s">
        <v>29</v>
      </c>
      <c r="I11" s="80"/>
      <c r="J11" s="80"/>
      <c r="K11" s="80"/>
      <c r="L11" s="80"/>
      <c r="M11" s="80"/>
      <c r="N11" s="80"/>
      <c r="O11" s="79" t="s">
        <v>29</v>
      </c>
      <c r="P11" s="80"/>
      <c r="Q11" s="81">
        <f t="shared" si="0"/>
        <v>0</v>
      </c>
    </row>
    <row r="12" spans="1:17" ht="18" customHeight="1" thickBot="1">
      <c r="A12" s="77">
        <v>7</v>
      </c>
      <c r="B12" s="83" t="str">
        <f>'[1]KURAA'!C33</f>
        <v>ANKARA DEMİR SPOR</v>
      </c>
      <c r="C12" s="80"/>
      <c r="D12" s="80"/>
      <c r="E12" s="80"/>
      <c r="F12" s="80"/>
      <c r="G12" s="80"/>
      <c r="H12" s="80"/>
      <c r="I12" s="79" t="s">
        <v>29</v>
      </c>
      <c r="J12" s="80"/>
      <c r="K12" s="80"/>
      <c r="L12" s="80"/>
      <c r="M12" s="80"/>
      <c r="N12" s="80"/>
      <c r="O12" s="80"/>
      <c r="P12" s="79" t="s">
        <v>29</v>
      </c>
      <c r="Q12" s="81">
        <f t="shared" si="0"/>
        <v>0</v>
      </c>
    </row>
    <row r="13" spans="1:17" ht="18" customHeight="1" thickBot="1">
      <c r="A13" s="77">
        <v>8</v>
      </c>
      <c r="B13" s="78" t="s">
        <v>31</v>
      </c>
      <c r="C13" s="80" t="s">
        <v>29</v>
      </c>
      <c r="D13" s="80" t="s">
        <v>29</v>
      </c>
      <c r="E13" s="80" t="s">
        <v>29</v>
      </c>
      <c r="F13" s="80" t="s">
        <v>29</v>
      </c>
      <c r="G13" s="80" t="s">
        <v>29</v>
      </c>
      <c r="H13" s="80" t="s">
        <v>29</v>
      </c>
      <c r="I13" s="80" t="s">
        <v>29</v>
      </c>
      <c r="J13" s="80" t="s">
        <v>29</v>
      </c>
      <c r="K13" s="80" t="s">
        <v>29</v>
      </c>
      <c r="L13" s="80" t="s">
        <v>29</v>
      </c>
      <c r="M13" s="80" t="s">
        <v>29</v>
      </c>
      <c r="N13" s="80" t="s">
        <v>29</v>
      </c>
      <c r="O13" s="80" t="s">
        <v>29</v>
      </c>
      <c r="P13" s="80" t="s">
        <v>29</v>
      </c>
      <c r="Q13" s="81">
        <f t="shared" si="0"/>
        <v>0</v>
      </c>
    </row>
    <row r="14" spans="1:17" ht="18" customHeight="1" thickBot="1">
      <c r="A14" s="81"/>
      <c r="B14" s="81">
        <f>SUM(C14:P14)</f>
        <v>0</v>
      </c>
      <c r="C14" s="81">
        <f aca="true" t="shared" si="1" ref="C14:Q14">SUM(C6:C13)</f>
        <v>0</v>
      </c>
      <c r="D14" s="81">
        <f t="shared" si="1"/>
        <v>0</v>
      </c>
      <c r="E14" s="81">
        <f t="shared" si="1"/>
        <v>0</v>
      </c>
      <c r="F14" s="81">
        <f t="shared" si="1"/>
        <v>0</v>
      </c>
      <c r="G14" s="81">
        <f t="shared" si="1"/>
        <v>0</v>
      </c>
      <c r="H14" s="81">
        <f t="shared" si="1"/>
        <v>0</v>
      </c>
      <c r="I14" s="81">
        <f t="shared" si="1"/>
        <v>0</v>
      </c>
      <c r="J14" s="81">
        <f t="shared" si="1"/>
        <v>0</v>
      </c>
      <c r="K14" s="81">
        <f t="shared" si="1"/>
        <v>0</v>
      </c>
      <c r="L14" s="81">
        <f t="shared" si="1"/>
        <v>0</v>
      </c>
      <c r="M14" s="81">
        <f t="shared" si="1"/>
        <v>0</v>
      </c>
      <c r="N14" s="81">
        <f t="shared" si="1"/>
        <v>0</v>
      </c>
      <c r="O14" s="81">
        <f t="shared" si="1"/>
        <v>0</v>
      </c>
      <c r="P14" s="81">
        <f t="shared" si="1"/>
        <v>0</v>
      </c>
      <c r="Q14" s="81">
        <f t="shared" si="1"/>
        <v>0</v>
      </c>
    </row>
    <row r="15" spans="1:17" ht="12.75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30"/>
    </row>
    <row r="16" spans="1:17" ht="13.5" thickBo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9.5" thickBot="1">
      <c r="A17" s="125" t="s">
        <v>56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</row>
    <row r="21" ht="12.75">
      <c r="D21" s="8"/>
    </row>
  </sheetData>
  <sheetProtection/>
  <mergeCells count="9">
    <mergeCell ref="A17:Q17"/>
    <mergeCell ref="A15:Q16"/>
    <mergeCell ref="A1:Q1"/>
    <mergeCell ref="Q3:Q5"/>
    <mergeCell ref="A3:A5"/>
    <mergeCell ref="B3:B5"/>
    <mergeCell ref="C3:P3"/>
    <mergeCell ref="C4:P4"/>
    <mergeCell ref="A2:Q2"/>
  </mergeCells>
  <dataValidations count="1">
    <dataValidation allowBlank="1" showInputMessage="1" showErrorMessage="1" prompt="LİG ADI GİRİNİZ" sqref="A1:Q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L17" sqref="L17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45" width="5.125" style="0" customWidth="1"/>
    <col min="46" max="51" width="3.25390625" style="0" customWidth="1"/>
    <col min="52" max="70" width="4.75390625" style="0" customWidth="1"/>
  </cols>
  <sheetData>
    <row r="1" spans="1:45" ht="23.25">
      <c r="A1" s="88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55" t="s">
        <v>26</v>
      </c>
      <c r="B2" s="145" t="s">
        <v>8</v>
      </c>
      <c r="C2" s="147">
        <v>1</v>
      </c>
      <c r="D2" s="148"/>
      <c r="E2" s="149"/>
      <c r="F2" s="150">
        <v>2</v>
      </c>
      <c r="G2" s="151"/>
      <c r="H2" s="152"/>
      <c r="I2" s="147">
        <v>3</v>
      </c>
      <c r="J2" s="148"/>
      <c r="K2" s="149"/>
      <c r="L2" s="150">
        <v>4</v>
      </c>
      <c r="M2" s="151"/>
      <c r="N2" s="152"/>
      <c r="O2" s="147">
        <v>5</v>
      </c>
      <c r="P2" s="148"/>
      <c r="Q2" s="149"/>
      <c r="R2" s="150">
        <v>6</v>
      </c>
      <c r="S2" s="151"/>
      <c r="T2" s="152"/>
      <c r="U2" s="147">
        <v>7</v>
      </c>
      <c r="V2" s="148"/>
      <c r="W2" s="149"/>
      <c r="X2" s="150">
        <v>8</v>
      </c>
      <c r="Y2" s="151"/>
      <c r="Z2" s="152"/>
      <c r="AA2" s="147">
        <v>9</v>
      </c>
      <c r="AB2" s="148"/>
      <c r="AC2" s="149"/>
      <c r="AD2" s="150">
        <v>10</v>
      </c>
      <c r="AE2" s="151"/>
      <c r="AF2" s="152"/>
      <c r="AG2" s="147">
        <v>11</v>
      </c>
      <c r="AH2" s="148"/>
      <c r="AI2" s="149"/>
      <c r="AJ2" s="150">
        <v>12</v>
      </c>
      <c r="AK2" s="151"/>
      <c r="AL2" s="152"/>
      <c r="AM2" s="147">
        <v>13</v>
      </c>
      <c r="AN2" s="148"/>
      <c r="AO2" s="149"/>
      <c r="AP2" s="150">
        <v>14</v>
      </c>
      <c r="AQ2" s="151"/>
      <c r="AR2" s="152"/>
      <c r="AS2" s="62"/>
    </row>
    <row r="3" spans="1:45" ht="18" customHeight="1">
      <c r="A3" s="156"/>
      <c r="B3" s="146"/>
      <c r="C3" s="56" t="s">
        <v>15</v>
      </c>
      <c r="D3" s="56" t="s">
        <v>16</v>
      </c>
      <c r="E3" s="56" t="s">
        <v>17</v>
      </c>
      <c r="F3" s="56" t="s">
        <v>15</v>
      </c>
      <c r="G3" s="56" t="s">
        <v>16</v>
      </c>
      <c r="H3" s="56" t="s">
        <v>17</v>
      </c>
      <c r="I3" s="56" t="s">
        <v>15</v>
      </c>
      <c r="J3" s="56" t="s">
        <v>16</v>
      </c>
      <c r="K3" s="56" t="s">
        <v>17</v>
      </c>
      <c r="L3" s="56" t="s">
        <v>15</v>
      </c>
      <c r="M3" s="56" t="s">
        <v>16</v>
      </c>
      <c r="N3" s="56" t="s">
        <v>17</v>
      </c>
      <c r="O3" s="56" t="s">
        <v>15</v>
      </c>
      <c r="P3" s="56" t="s">
        <v>16</v>
      </c>
      <c r="Q3" s="56" t="s">
        <v>17</v>
      </c>
      <c r="R3" s="56" t="s">
        <v>15</v>
      </c>
      <c r="S3" s="56" t="s">
        <v>16</v>
      </c>
      <c r="T3" s="56" t="s">
        <v>17</v>
      </c>
      <c r="U3" s="56" t="s">
        <v>15</v>
      </c>
      <c r="V3" s="56" t="s">
        <v>16</v>
      </c>
      <c r="W3" s="56" t="s">
        <v>17</v>
      </c>
      <c r="X3" s="56" t="s">
        <v>15</v>
      </c>
      <c r="Y3" s="56" t="s">
        <v>16</v>
      </c>
      <c r="Z3" s="56" t="s">
        <v>17</v>
      </c>
      <c r="AA3" s="56" t="s">
        <v>15</v>
      </c>
      <c r="AB3" s="56" t="s">
        <v>16</v>
      </c>
      <c r="AC3" s="56" t="s">
        <v>17</v>
      </c>
      <c r="AD3" s="56" t="s">
        <v>15</v>
      </c>
      <c r="AE3" s="56" t="s">
        <v>16</v>
      </c>
      <c r="AF3" s="56" t="s">
        <v>17</v>
      </c>
      <c r="AG3" s="56" t="s">
        <v>15</v>
      </c>
      <c r="AH3" s="56" t="s">
        <v>16</v>
      </c>
      <c r="AI3" s="56" t="s">
        <v>17</v>
      </c>
      <c r="AJ3" s="56" t="s">
        <v>15</v>
      </c>
      <c r="AK3" s="56" t="s">
        <v>16</v>
      </c>
      <c r="AL3" s="56" t="s">
        <v>17</v>
      </c>
      <c r="AM3" s="56" t="s">
        <v>15</v>
      </c>
      <c r="AN3" s="56" t="s">
        <v>16</v>
      </c>
      <c r="AO3" s="56" t="s">
        <v>17</v>
      </c>
      <c r="AP3" s="56" t="s">
        <v>15</v>
      </c>
      <c r="AQ3" s="56" t="s">
        <v>16</v>
      </c>
      <c r="AR3" s="56" t="s">
        <v>17</v>
      </c>
      <c r="AS3" s="62"/>
    </row>
    <row r="4" spans="1:45" ht="18" customHeight="1">
      <c r="A4" s="10">
        <v>1</v>
      </c>
      <c r="B4" s="11" t="str">
        <f>T!B6</f>
        <v>ADLİYE SPOR</v>
      </c>
      <c r="C4" s="90">
        <f>'P '!$B$8</f>
        <v>0</v>
      </c>
      <c r="D4" s="46">
        <f>'P '!$C$8</f>
        <v>0</v>
      </c>
      <c r="E4" s="46">
        <f>'P '!$D$8</f>
        <v>0</v>
      </c>
      <c r="F4" s="90">
        <f>'P '!$B$8+'P '!$K$5</f>
        <v>0</v>
      </c>
      <c r="G4" s="46">
        <f>'P '!$C$8+'P '!$L$5</f>
        <v>1</v>
      </c>
      <c r="H4" s="46">
        <f>'P '!$D$8+'P '!$M$5</f>
        <v>0</v>
      </c>
      <c r="I4" s="90">
        <f>'P '!$B$8+'P '!$K$5+'P '!$X$6</f>
        <v>0</v>
      </c>
      <c r="J4" s="46">
        <f>'P '!$C$8+'P '!$L$5+'P '!$Y$6</f>
        <v>2</v>
      </c>
      <c r="K4" s="46">
        <f>'P '!$D$8+'P '!$M$5+'P '!$Z$6</f>
        <v>0</v>
      </c>
      <c r="L4" s="90">
        <f>'P '!$B$8+'P '!$K$5+'P '!$X$6+'P '!$B$15</f>
        <v>0</v>
      </c>
      <c r="M4" s="46">
        <f>'P '!$C$8+'P '!$L$5+'P '!$Y$6+'P '!$C$15</f>
        <v>3</v>
      </c>
      <c r="N4" s="46">
        <f>'P '!$D$8+'P '!$M$5+'P '!$Z$6+'P '!$D$15</f>
        <v>0</v>
      </c>
      <c r="O4" s="90">
        <f>'P '!$B$8+'P '!$K$5+'P '!$X$6+'P '!$B$15+'P '!$O$15</f>
        <v>0</v>
      </c>
      <c r="P4" s="46">
        <f>'P '!$C$8+'P '!$L$5+'P '!$Y$6+'P '!$C$15+'P '!$P$15</f>
        <v>4</v>
      </c>
      <c r="Q4" s="46">
        <f>'P '!$D$8+'P '!$M$5+'P '!$Z$6+'P '!$D$15+'P '!$Q$15</f>
        <v>0</v>
      </c>
      <c r="R4" s="90">
        <f>'P '!$B$8+'P '!$K$5+'P '!$X$6+'P '!$B$15+'P '!$O$15+'P '!$T$14</f>
        <v>0</v>
      </c>
      <c r="S4" s="46">
        <f>'P '!$C$8+'P '!$L$5+'P '!$Y$6+'P '!$C$15+'P '!$P$15+'P '!$U$14</f>
        <v>5</v>
      </c>
      <c r="T4" s="46">
        <f>'P '!$D$8+'P '!$M$5+'P '!$Z$6+'P '!$D$15+'P '!$Q$15+'P '!$V$14</f>
        <v>0</v>
      </c>
      <c r="U4" s="90">
        <f>'P '!$B$8+'P '!$K$5+'P '!$X$6+'P '!$B$15+'P '!$O$15+'P '!$T$14+'P '!$F$21</f>
        <v>0</v>
      </c>
      <c r="V4" s="46">
        <f>'P '!$C$8+'P '!$L$5+'P '!$Y$6+'P '!$C$15+'P '!$P$15+'P '!$U$14+'P '!$G$21</f>
        <v>6</v>
      </c>
      <c r="W4" s="46">
        <f>'P '!$D$8+'P '!$M$5+'P '!$Z$6+'P '!$D$15+'P '!$Q$15+'P '!$V$14+'P '!$H$21</f>
        <v>0</v>
      </c>
      <c r="X4" s="90">
        <f>'P '!$B$8+'P '!$K$5+'P '!$X$6+'P '!$B$15+'P '!$O$15+'P '!$T$14+'P '!$F$21+'P '!$K$24</f>
        <v>0</v>
      </c>
      <c r="Y4" s="46">
        <f>'P '!$C$8+'P '!$L$5+'P '!$Y$6+'P '!$C$15+'P '!$P$15+'P '!$U$14+'P '!$G$21+'P '!$L$24</f>
        <v>6</v>
      </c>
      <c r="Z4" s="46">
        <f>'P '!$D$8+'P '!$M$5+'P '!$Z$6+'P '!$D$15+'P '!$Q$15+'P '!$V$14+'P '!$H$21+'P '!$M$24</f>
        <v>0</v>
      </c>
      <c r="AA4" s="90">
        <f>'P '!$B$8+'P '!$K$5+'P '!$X$6+'P '!$B$15+'P '!$O$15+'P '!$T$14+'P '!$F$21+'P '!$K$24+'P '!$X$21</f>
        <v>0</v>
      </c>
      <c r="AB4" s="46">
        <f>'P '!$C$8+'P '!$L$5+'P '!$Y$6+'P '!$C$15+'P '!$P$15+'P '!$U$14+'P '!$G$21+'P '!$L$24+'P '!$Y$21</f>
        <v>7</v>
      </c>
      <c r="AC4" s="46">
        <f>'P '!$D$8+'P '!$M$5+'P '!$Z$6+'P '!$D$15+'P '!$Q$15+'P '!$V$14+'P '!$H$21+'P '!$M$24+'P '!$Z$21</f>
        <v>0</v>
      </c>
      <c r="AD4" s="90">
        <f>'P '!$B$8+'P '!$K$5+'P '!$X$6+'P '!$B$15+'P '!$O$15+'P '!$T$14+'P '!$F$21+'P '!$K$24+'P '!$X$21+'P '!$B$30</f>
        <v>0</v>
      </c>
      <c r="AE4" s="46">
        <f>'P '!$C$8+'P '!$L$5+'P '!$Y$6+'P '!$C$15+'P '!$P$15+'P '!$U$14+'P '!$G$21+'P '!$L$24+'P '!$Y$21+'P '!$C$30</f>
        <v>8</v>
      </c>
      <c r="AF4" s="46">
        <f>'P '!$D$8+'P '!$M$5+'P '!$Z$6+'P '!$D$15+'P '!$Q$15+'P '!$V$14+'P '!$H$21+'P '!$M$24+'P '!$Z$21+'P '!$D$30</f>
        <v>0</v>
      </c>
      <c r="AG4" s="90">
        <f>'P '!$B$8+'P '!$K$5+'P '!$X$6+'P '!$B$15+'P '!$O$15+'P '!$T$14+'P '!$F$21+'P '!$K$24+'P '!$X$21+'P '!$B$30+'P '!$O$31</f>
        <v>0</v>
      </c>
      <c r="AH4" s="46">
        <f>'P '!$C$8+'P '!$L$5+'P '!$Y$6+'P '!$C$15+'P '!$P$15+'P '!$U$14+'P '!$G$21+'P '!$L$24+'P '!$Y$21+'P '!$C$30+'P '!$P$31</f>
        <v>9</v>
      </c>
      <c r="AI4" s="46">
        <f>'P '!$D$8+'P '!$M$5+'P '!$Z$6+'P '!$D$15+'P '!$Q$15+'P '!$V$14+'P '!$H$21+'P '!$M$24+'P '!$Z$21+'P '!$D$30+'P '!$Q$31</f>
        <v>0</v>
      </c>
      <c r="AJ4" s="90">
        <f>'P '!$B$8+'P '!$K$5+'P '!$X$6+'P '!$B$15+'P '!$O$15+'P '!$T$14+'P '!$F$21+'P '!$K$24+'P '!$X$21+'P '!$B$30+'P '!$O$31+'P '!$T$31</f>
        <v>0</v>
      </c>
      <c r="AK4" s="46">
        <f>'P '!$C$8+'P '!$L$5+'P '!$Y$6+'P '!$C$15+'P '!$P$15+'P '!$U$14+'P '!$G$21+'P '!$L$24+'P '!$Y$21+'P '!$C$30+'P '!$P$31+'P '!$U$31</f>
        <v>10</v>
      </c>
      <c r="AL4" s="46">
        <f>'P '!$D$8+'P '!$M$5+'P '!$Z$6+'P '!$D$15+'P '!$Q$15+'P '!$V$14+'P '!$H$21+'P '!$M$24+'P '!$Z$21+'P '!$D$30+'P '!$Q$31+'P '!$V$31</f>
        <v>0</v>
      </c>
      <c r="AM4" s="90">
        <f>'P '!$B$8+'P '!$K$5+'P '!$X$6+'P '!$B$15+'P '!$O$15+'P '!$T$14+'P '!$F$21+'P '!$K$24+'P '!$X$21+'P '!$B$30+'P '!$O$31+'P '!$T$31+'P '!$F$38</f>
        <v>0</v>
      </c>
      <c r="AN4" s="46">
        <f>'P '!$C$8+'P '!$L$5+'P '!$Y$6+'P '!$C$15+'P '!$P$15+'P '!$U$14+'P '!$G$21+'P '!$L$24+'P '!$Y$21+'P '!$C$30+'P '!$P$31+'P '!$U$31+'P '!$G$38</f>
        <v>11</v>
      </c>
      <c r="AO4" s="46">
        <f>'P '!$D$8+'P '!$M$5+'P '!$Z$6+'P '!$D$15+'P '!$Q$15+'P '!$V$14+'P '!$H$21+'P '!$M$24+'P '!$Z$21+'P '!$D$30+'P '!$Q$31+'P '!$V$31+'P '!$H$38</f>
        <v>0</v>
      </c>
      <c r="AP4" s="90">
        <f>'P '!$B$8+'P '!$K$5+'P '!$X$6+'P '!$B$15+'P '!$O$15+'P '!$T$14+'P '!$F$21+'P '!$K$24+'P '!$X$21+'P '!$B$30+'P '!$O$31+'P '!$T$31+'P '!$F$38+'P '!$K$37</f>
        <v>0</v>
      </c>
      <c r="AQ4" s="46">
        <f>'P '!$C$8+'P '!$L$5+'P '!$Y$6+'P '!$C$15+'P '!$P$15+'P '!$U$14+'P '!$G$21+'P '!$L$24+'P '!$Y$21+'P '!$C$30+'P '!$P$31+'P '!$U$31+'P '!$G$38+'P '!$L$37</f>
        <v>12</v>
      </c>
      <c r="AR4" s="46">
        <f>'P '!$D$8+'P '!$M$5+'P '!$Z$6+'P '!$D$15+'P '!$Q$15+'P '!$V$14+'P '!$H$21+'P '!$M$24+'P '!$Z$21+'P '!$D$30+'P '!$Q$31+'P '!$V$31+'P '!$H$38+'P '!$M$37</f>
        <v>0</v>
      </c>
      <c r="AS4" s="62">
        <v>1</v>
      </c>
    </row>
    <row r="5" spans="1:45" ht="18" customHeight="1">
      <c r="A5" s="10">
        <v>2</v>
      </c>
      <c r="B5" s="11" t="str">
        <f>T!B7</f>
        <v>KEÇİÖRENGÜCÜ</v>
      </c>
      <c r="C5" s="61">
        <f>'P '!$F$5</f>
        <v>0</v>
      </c>
      <c r="D5" s="61">
        <f>'P '!$G$5</f>
        <v>1</v>
      </c>
      <c r="E5" s="61">
        <f>'P '!$H$5</f>
        <v>0</v>
      </c>
      <c r="F5" s="61">
        <f>'P '!$F$5+'P '!$K$8</f>
        <v>0</v>
      </c>
      <c r="G5" s="61">
        <f>'P '!$G$5+'P '!$L$8</f>
        <v>1</v>
      </c>
      <c r="H5" s="61">
        <f>'P '!$H$5+'P '!$M$8</f>
        <v>0</v>
      </c>
      <c r="I5" s="61">
        <f>'P '!$F$5+'P '!$K$8+'P '!$T$5</f>
        <v>0</v>
      </c>
      <c r="J5" s="61">
        <f>'P '!$G$5+'P '!$L$8+'P '!$U$5</f>
        <v>2</v>
      </c>
      <c r="K5" s="61">
        <f>'P '!$H$5+'P '!$M$8+'P '!$V$5</f>
        <v>0</v>
      </c>
      <c r="L5" s="61">
        <f>'P '!$F$5+'P '!$K$8+'P '!$T$5+'P '!$F$14</f>
        <v>0</v>
      </c>
      <c r="M5" s="61">
        <f>'P '!$G$5+'P '!$L$8+'P '!$U$5+'P '!$G$14</f>
        <v>3</v>
      </c>
      <c r="N5" s="61">
        <f>'P '!$H$5+'P '!$M$8+'P '!$V$5+'P '!$H$14</f>
        <v>0</v>
      </c>
      <c r="O5" s="61">
        <f>'P '!$F$5+'P '!$K$8+'P '!$T$5+'P '!$F$14+'P '!$K$15</f>
        <v>0</v>
      </c>
      <c r="P5" s="61">
        <f>'P '!$G$5+'P '!$L$8+'P '!$U$5+'P '!$G$14+'P '!$L$15</f>
        <v>4</v>
      </c>
      <c r="Q5" s="61">
        <f>'P '!$H$5+'P '!$M$8+'P '!$V$5+'P '!$H$14+'P '!$M$15</f>
        <v>0</v>
      </c>
      <c r="R5" s="61">
        <f>'P '!$F$5+'P '!$K$8+'P '!$T$5+'P '!$F$14+'P '!$K$15+'P '!$X$15</f>
        <v>0</v>
      </c>
      <c r="S5" s="61">
        <f>'P '!$G$5+'P '!$L$8+'P '!$U$5+'P '!$G$14+'P '!$L$15+'P '!$Y$15</f>
        <v>5</v>
      </c>
      <c r="T5" s="61">
        <f>'P '!$H$5+'P '!$M$8+'P '!$V$5+'P '!$H$14+'P '!$M$15+'P '!$Z$15</f>
        <v>0</v>
      </c>
      <c r="U5" s="61">
        <f>'P '!$F$5+'P '!$K$8+'P '!$T$5+'P '!$F$14+'P '!$K$15+'P '!$X$15+'P '!$B$22</f>
        <v>0</v>
      </c>
      <c r="V5" s="61">
        <f>'P '!$G$5+'P '!$L$8+'P '!$U$5+'P '!$G$14+'P '!$L$15+'P '!$Y$15+'P '!$C$22</f>
        <v>6</v>
      </c>
      <c r="W5" s="61">
        <f>'P '!$H$5+'P '!$M$8+'P '!$V$5+'P '!$H$14+'P '!$M$15+'P '!$Z$15+'P '!$D$22</f>
        <v>0</v>
      </c>
      <c r="X5" s="61">
        <f>'P '!$F$5+'P '!$K$8+'P '!$T$5+'P '!$F$14+'P '!$K$15+'P '!$X$15+'P '!$B$22+'P '!$K$21</f>
        <v>0</v>
      </c>
      <c r="Y5" s="61">
        <f>'P '!$G$5+'P '!$L$8+'P '!$U$5+'P '!$G$14+'P '!$L$15+'P '!$Y$15+'P '!$C$22+'P '!$L$21</f>
        <v>7</v>
      </c>
      <c r="Z5" s="61">
        <f>'P '!$H$5+'P '!$M$8+'P '!$V$5+'P '!$H$14+'P '!$M$15+'P '!$Z$15+'P '!$D$22+'P '!$M$21</f>
        <v>0</v>
      </c>
      <c r="AA5" s="61">
        <f>'P '!$F$5+'P '!$K$8+'P '!$T$5+'P '!$F$14+'P '!$K$15+'P '!$X$15+'P '!$B$22+'P '!$K$21+'P '!$T$24</f>
        <v>0</v>
      </c>
      <c r="AB5" s="61">
        <f>'P '!$G$5+'P '!$L$8+'P '!$U$5+'P '!$G$14+'P '!$L$15+'P '!$Y$15+'P '!$C$22+'P '!$L$21+'P '!$U$24</f>
        <v>7</v>
      </c>
      <c r="AC5" s="61">
        <f>'P '!$H$5+'P '!$M$8+'P '!$V$5+'P '!$H$14+'P '!$M$15+'P '!$Z$15+'P '!$D$22+'P '!$M$21+'P '!$V$24</f>
        <v>0</v>
      </c>
      <c r="AD5" s="61">
        <f>'P '!$F$5+'P '!$K$8+'P '!$T$5+'P '!$F$14+'P '!$K$15+'P '!$X$15+'P '!$B$22+'P '!$K$21+'P '!$T$24+'P '!$F$29</f>
        <v>0</v>
      </c>
      <c r="AE5" s="61">
        <f>'P '!$G$5+'P '!$L$8+'P '!$U$5+'P '!$G$14+'P '!$L$15+'P '!$Y$15+'P '!$C$22+'P '!$L$21+'P '!$U$24+'P '!$G$29</f>
        <v>8</v>
      </c>
      <c r="AF5" s="61">
        <f>'P '!$H$5+'P '!$M$8+'P '!$V$5+'P '!$H$14+'P '!$M$15+'P '!$Z$15+'P '!$D$22+'P '!$M$21+'P '!$V$24+'P '!$H$29</f>
        <v>0</v>
      </c>
      <c r="AG5" s="61">
        <f>'P '!$F$5+'P '!$K$8+'P '!$T$5+'P '!$F$14+'P '!$K$15+'P '!$X$15+'P '!$B$22+'P '!$K$21+'P '!$T$24+'P '!$F$29+'P '!$K$30</f>
        <v>0</v>
      </c>
      <c r="AH5" s="61">
        <f>'P '!$G$5+'P '!$L$8+'P '!$U$5+'P '!$G$14+'P '!$L$15+'P '!$Y$15+'P '!$C$22+'P '!$L$21+'P '!$U$24+'P '!$G$29+'P '!$L$30</f>
        <v>9</v>
      </c>
      <c r="AI5" s="61">
        <f>'P '!$H$5+'P '!$M$8+'P '!$V$5+'P '!$H$14+'P '!$M$15+'P '!$Z$15+'P '!$D$22+'P '!$M$21+'P '!$V$24+'P '!$H$29+'P '!$M$30</f>
        <v>0</v>
      </c>
      <c r="AJ5" s="61">
        <f>'P '!$F$5+'P '!$K$8+'P '!$T$5+'P '!$F$14+'P '!$K$15+'P '!$X$15+'P '!$B$22+'P '!$K$21+'P '!$T$24+'P '!$F$29+'P '!$K$30+'P '!$X$31</f>
        <v>0</v>
      </c>
      <c r="AK5" s="61">
        <f>'P '!$G$5+'P '!$L$8+'P '!$U$5+'P '!$G$14+'P '!$L$15+'P '!$Y$15+'P '!$C$22+'P '!$L$21+'P '!$U$24+'P '!$G$29+'P '!$L$30+'P '!$Y$31</f>
        <v>10</v>
      </c>
      <c r="AL5" s="61">
        <f>'P '!$H$5+'P '!$M$8+'P '!$V$5+'P '!$H$14+'P '!$M$15+'P '!$Z$15+'P '!$D$22+'P '!$M$21+'P '!$V$24+'P '!$H$29+'P '!$M$30+'P '!$Z$31</f>
        <v>0</v>
      </c>
      <c r="AM5" s="61">
        <f>'P '!$F$5+'P '!$K$8+'P '!$T$5+'P '!$F$14+'P '!$K$15+'P '!$X$15+'P '!$B$22+'P '!$K$21+'P '!$T$24+'P '!$F$29+'P '!$K$30+'P '!$X$31+'P '!$B$39</f>
        <v>0</v>
      </c>
      <c r="AN5" s="61">
        <f>'P '!$G$5+'P '!$L$8+'P '!$U$5+'P '!$G$14+'P '!$L$15+'P '!$Y$15+'P '!$C$22+'P '!$L$21+'P '!$U$24+'P '!$G$29+'P '!$L$30+'P '!$Y$31+'P '!$C$39</f>
        <v>11</v>
      </c>
      <c r="AO5" s="61">
        <f>'P '!$H$5+'P '!$M$8+'P '!$V$5+'P '!$H$14+'P '!$M$15+'P '!$Z$15+'P '!$D$22+'P '!$M$21+'P '!$V$24+'P '!$H$29+'P '!$M$30+'P '!$Z$31+'P '!$D$39</f>
        <v>0</v>
      </c>
      <c r="AP5" s="61">
        <f>'P '!$F$5+'P '!$K$8+'P '!$T$5+'P '!$F$14+'P '!$K$15+'P '!$X$15+'P '!$B$22+'P '!$K$21+'P '!$T$24+'P '!$F$29+'P '!$K$30+'P '!$X$31+'P '!$B$39+'P '!$O$38</f>
        <v>0</v>
      </c>
      <c r="AQ5" s="61">
        <f>'P '!$G$5+'P '!$L$8+'P '!$U$5+'P '!$G$14+'P '!$L$15+'P '!$Y$15+'P '!$C$22+'P '!$L$21+'P '!$U$24+'P '!$G$29+'P '!$L$30+'P '!$Y$31+'P '!$C$39+'P '!$P$38</f>
        <v>12</v>
      </c>
      <c r="AR5" s="61">
        <f>'P '!$H$5+'P '!$M$8+'P '!$V$5+'P '!$H$14+'P '!$M$15+'P '!$Z$15+'P '!$D$22+'P '!$M$21+'P '!$V$24+'P '!$H$29+'P '!$M$30+'P '!$Z$31+'P '!$D$39+'P '!$Q$38</f>
        <v>0</v>
      </c>
      <c r="AS5" s="91">
        <v>2</v>
      </c>
    </row>
    <row r="6" spans="1:45" ht="18" customHeight="1">
      <c r="A6" s="10">
        <v>3</v>
      </c>
      <c r="B6" s="11" t="str">
        <f>T!B8</f>
        <v>HACETTEPE SPOR</v>
      </c>
      <c r="C6" s="64">
        <f>'P '!$B$6</f>
        <v>0</v>
      </c>
      <c r="D6" s="64">
        <f>'P '!$C$6</f>
        <v>1</v>
      </c>
      <c r="E6" s="64">
        <f>'P '!$D$6</f>
        <v>0</v>
      </c>
      <c r="F6" s="64">
        <f>'P '!$B$6+'P '!$O$5</f>
        <v>0</v>
      </c>
      <c r="G6" s="64">
        <f>'P '!$C$6+'P '!$P$5</f>
        <v>2</v>
      </c>
      <c r="H6" s="64">
        <f>'P '!$D$6+'P '!$Q$5</f>
        <v>0</v>
      </c>
      <c r="I6" s="64">
        <f>'P '!$B$6+'P '!$O$5+'P '!$T$8</f>
        <v>0</v>
      </c>
      <c r="J6" s="64">
        <f>'P '!$C$6+'P '!$P$5+'P '!$U$8</f>
        <v>2</v>
      </c>
      <c r="K6" s="64">
        <f>'P '!$D$6+'P '!$Q$5+'P '!$V$8</f>
        <v>0</v>
      </c>
      <c r="L6" s="64">
        <f>'P '!$B$6+'P '!$O$5+'P '!$T$8+'P '!$B$13</f>
        <v>0</v>
      </c>
      <c r="M6" s="64">
        <f>'P '!$C$6+'P '!$P$5+'P '!$U$8+'P '!$C$13</f>
        <v>3</v>
      </c>
      <c r="N6" s="64">
        <f>'P '!$D$6+'P '!$Q$5+'P '!$V$8+'P '!$D$13</f>
        <v>0</v>
      </c>
      <c r="O6" s="64">
        <f>'P '!$B$6+'P '!$O$5+'P '!$T$8+'P '!$B$13+'P '!$O$14</f>
        <v>0</v>
      </c>
      <c r="P6" s="64">
        <f>'P '!$C$6+'P '!$P$5+'P '!$U$8+'P '!$C$13+'P '!$P$14</f>
        <v>4</v>
      </c>
      <c r="Q6" s="64">
        <f>'P '!$D$6+'P '!$Q$5+'P '!$V$8+'P '!$D$13+'P '!$Q$14</f>
        <v>0</v>
      </c>
      <c r="R6" s="64">
        <f>'P '!$B$6+'P '!$O$5+'P '!$T$8+'P '!$B$13+'P '!$O$14+'P '!$T$15</f>
        <v>0</v>
      </c>
      <c r="S6" s="64">
        <f>'P '!$C$6+'P '!$P$5+'P '!$U$8+'P '!$C$13+'P '!$P$14+'P '!$U$15</f>
        <v>5</v>
      </c>
      <c r="T6" s="64">
        <f>'P '!$D$6+'P '!$Q$5+'P '!$V$8+'P '!$D$13+'P '!$Q$14+'P '!$V$15</f>
        <v>0</v>
      </c>
      <c r="U6" s="64">
        <f>'P '!$B$6+'P '!$O$5+'P '!$T$8+'P '!$B$13+'P '!$O$14+'P '!$T$15+'P '!$F$23</f>
        <v>0</v>
      </c>
      <c r="V6" s="64">
        <f>'P '!$C$6+'P '!$P$5+'P '!$U$8+'P '!$C$13+'P '!$P$14+'P '!$U$15+'P '!$G$23</f>
        <v>6</v>
      </c>
      <c r="W6" s="64">
        <f>'P '!$D$6+'P '!$Q$5+'P '!$V$8+'P '!$D$13+'P '!$Q$14+'P '!$V$15+'P '!$H$23</f>
        <v>0</v>
      </c>
      <c r="X6" s="64">
        <f>'P '!$B$6+'P '!$O$5+'P '!$T$8+'P '!$B$13+'P '!$O$14+'P '!$T$15+'P '!$F$23+'P '!$O$22</f>
        <v>0</v>
      </c>
      <c r="Y6" s="64">
        <f>'P '!$C$6+'P '!$P$5+'P '!$U$8+'P '!$C$13+'P '!$P$14+'P '!$U$15+'P '!$G$23+'P '!$P$22</f>
        <v>7</v>
      </c>
      <c r="Z6" s="64">
        <f>'P '!$D$6+'P '!$Q$5+'P '!$V$8+'P '!$D$13+'P '!$Q$14+'P '!$V$15+'P '!$H$23+'P '!$Q$22</f>
        <v>0</v>
      </c>
      <c r="AA6" s="64">
        <f>'P '!$B$6+'P '!$O$5+'P '!$T$8+'P '!$B$13+'P '!$O$14+'P '!$T$15+'P '!$F$23+'P '!$O$22+'P '!$T$21</f>
        <v>0</v>
      </c>
      <c r="AB6" s="64">
        <f>'P '!$C$6+'P '!$P$5+'P '!$U$8+'P '!$C$13+'P '!$P$14+'P '!$U$15+'P '!$G$23+'P '!$P$22+'P '!$U$21</f>
        <v>8</v>
      </c>
      <c r="AC6" s="64">
        <f>'P '!$D$6+'P '!$Q$5+'P '!$V$8+'P '!$D$13+'P '!$Q$14+'P '!$V$15+'P '!$H$23+'P '!$Q$22+'P '!$V$21</f>
        <v>0</v>
      </c>
      <c r="AD6" s="64">
        <f>'P '!$B$6+'P '!$O$5+'P '!$T$8+'P '!$B$13+'P '!$O$14+'P '!$T$15+'P '!$F$23+'P '!$O$22+'P '!$T$21+'P '!$B$32</f>
        <v>0</v>
      </c>
      <c r="AE6" s="64">
        <f>'P '!$C$6+'P '!$P$5+'P '!$U$8+'P '!$C$13+'P '!$P$14+'P '!$U$15+'P '!$G$23+'P '!$P$22+'P '!$U$21+'P '!$C$32</f>
        <v>8</v>
      </c>
      <c r="AF6" s="64">
        <f>'P '!$D$6+'P '!$Q$5+'P '!$V$8+'P '!$D$13+'P '!$Q$14+'P '!$V$15+'P '!$H$23+'P '!$Q$22+'P '!$V$21+'P '!$D$32</f>
        <v>0</v>
      </c>
      <c r="AG6" s="64">
        <f>'P '!$B$6+'P '!$O$5+'P '!$T$8+'P '!$B$13+'P '!$O$14+'P '!$T$15+'P '!$F$23+'P '!$O$22+'P '!$T$21+'P '!$B$32+'P '!$O$29</f>
        <v>0</v>
      </c>
      <c r="AH6" s="64">
        <f>'P '!$C$6+'P '!$P$5+'P '!$U$8+'P '!$C$13+'P '!$P$14+'P '!$U$15+'P '!$G$23+'P '!$P$22+'P '!$U$21+'P '!$C$32+'P '!$P$29</f>
        <v>9</v>
      </c>
      <c r="AI6" s="64">
        <f>'P '!$D$6+'P '!$Q$5+'P '!$V$8+'P '!$D$13+'P '!$Q$14+'P '!$V$15+'P '!$H$23+'P '!$Q$22+'P '!$V$21+'P '!$D$32+'P '!$Q$29</f>
        <v>0</v>
      </c>
      <c r="AJ6" s="64">
        <f>'P '!$B$6+'P '!$O$5+'P '!$T$8+'P '!$B$13+'P '!$O$14+'P '!$T$15+'P '!$F$23+'P '!$O$22+'P '!$T$21+'P '!$B$32+'P '!$O$29+'P '!$T$30</f>
        <v>0</v>
      </c>
      <c r="AK6" s="64">
        <f>'P '!$C$6+'P '!$P$5+'P '!$U$8+'P '!$C$13+'P '!$P$14+'P '!$U$15+'P '!$G$23+'P '!$P$22+'P '!$U$21+'P '!$C$32+'P '!$P$29+'P '!$U$30</f>
        <v>10</v>
      </c>
      <c r="AL6" s="64">
        <f>'P '!$D$6+'P '!$Q$5+'P '!$V$8+'P '!$D$13+'P '!$Q$14+'P '!$V$15+'P '!$H$23+'P '!$Q$22+'P '!$V$21+'P '!$D$32+'P '!$Q$29+'P '!$V$30</f>
        <v>0</v>
      </c>
      <c r="AM6" s="64">
        <f>'P '!$B$6+'P '!$O$5+'P '!$T$8+'P '!$B$13+'P '!$O$14+'P '!$T$15+'P '!$F$23+'P '!$O$22+'P '!$T$21+'P '!$B$32+'P '!$O$29+'P '!$T$30+'P '!$F$39</f>
        <v>0</v>
      </c>
      <c r="AN6" s="64">
        <f>'P '!$C$6+'P '!$P$5+'P '!$U$8+'P '!$C$13+'P '!$P$14+'P '!$U$15+'P '!$G$23+'P '!$P$22+'P '!$U$21+'P '!$C$32+'P '!$P$29+'P '!$U$30+'P '!$G$39</f>
        <v>11</v>
      </c>
      <c r="AO6" s="64">
        <f>'P '!$D$6+'P '!$Q$5+'P '!$V$8+'P '!$D$13+'P '!$Q$14+'P '!$V$15+'P '!$H$23+'P '!$Q$22+'P '!$V$21+'P '!$D$32+'P '!$Q$29+'P '!$V$30+'P '!$H$39</f>
        <v>0</v>
      </c>
      <c r="AP6" s="64">
        <f>'P '!$B$6+'P '!$O$5+'P '!$T$8+'P '!$B$13+'P '!$O$14+'P '!$T$15+'P '!$F$23+'P '!$O$22+'P '!$T$21+'P '!$B$32+'P '!$O$29+'P '!$T$30+'P '!$F$39+'P '!$K$39</f>
        <v>0</v>
      </c>
      <c r="AQ6" s="64">
        <f>'P '!$C$6+'P '!$P$5+'P '!$U$8+'P '!$C$13+'P '!$P$14+'P '!$U$15+'P '!$G$23+'P '!$P$22+'P '!$U$21+'P '!$C$32+'P '!$P$29+'P '!$U$30+'P '!$G$39+'P '!$L$39</f>
        <v>12</v>
      </c>
      <c r="AR6" s="64">
        <f>'P '!$D$6+'P '!$Q$5+'P '!$V$8+'P '!$D$13+'P '!$Q$14+'P '!$V$15+'P '!$H$23+'P '!$Q$22+'P '!$V$21+'P '!$D$32+'P '!$Q$29+'P '!$V$30+'P '!$H$39+'P '!$M$39</f>
        <v>0</v>
      </c>
      <c r="AS6" s="91">
        <v>3</v>
      </c>
    </row>
    <row r="7" spans="1:45" ht="18" customHeight="1">
      <c r="A7" s="10">
        <v>4</v>
      </c>
      <c r="B7" s="11" t="str">
        <f>T!B9</f>
        <v>ETİMESGUT BLD. SPOR</v>
      </c>
      <c r="C7" s="61">
        <f>'P '!$F$7</f>
        <v>0</v>
      </c>
      <c r="D7" s="61">
        <f>'P '!$G$7</f>
        <v>1</v>
      </c>
      <c r="E7" s="61">
        <f>'P '!$H$7</f>
        <v>0</v>
      </c>
      <c r="F7" s="61">
        <f>'P '!$F$7+'P '!$K$6</f>
        <v>0</v>
      </c>
      <c r="G7" s="61">
        <f>'P '!$G$7+'P '!$L$6</f>
        <v>2</v>
      </c>
      <c r="H7" s="61">
        <f>'P '!$H$7+'P '!$M$6</f>
        <v>0</v>
      </c>
      <c r="I7" s="61">
        <f>'P '!$F$7+'P '!$K$6+'P '!$X$5</f>
        <v>0</v>
      </c>
      <c r="J7" s="61">
        <f>'P '!$G$7+'P '!$L$6+'P '!$Y$5</f>
        <v>3</v>
      </c>
      <c r="K7" s="61">
        <f>'P '!$H$7+'P '!$M$6+'P '!$Z$5</f>
        <v>0</v>
      </c>
      <c r="L7" s="61">
        <f>'P '!$F$7+'P '!$K$6+'P '!$X$5+'P '!$B$16</f>
        <v>0</v>
      </c>
      <c r="M7" s="61">
        <f>'P '!$G$7+'P '!$L$6+'P '!$Y$5+'P '!$C$16</f>
        <v>3</v>
      </c>
      <c r="N7" s="61">
        <f>'P '!$H$7+'P '!$M$6+'P '!$Z$5+'P '!$D$16</f>
        <v>0</v>
      </c>
      <c r="O7" s="61">
        <f>'P '!$F$7+'P '!$K$6+'P '!$X$5+'P '!$B$16+'P '!$K$13</f>
        <v>0</v>
      </c>
      <c r="P7" s="61">
        <f>'P '!$G$7+'P '!$L$6+'P '!$Y$5+'P '!$C$16+'P '!$L$13</f>
        <v>4</v>
      </c>
      <c r="Q7" s="61">
        <f>'P '!$H$7+'P '!$M$6+'P '!$Z$5+'P '!$D$16+'P '!$M$13</f>
        <v>0</v>
      </c>
      <c r="R7" s="61">
        <f>'P '!$F$7+'P '!$K$6+'P '!$X$5+'P '!$B$16+'P '!$K$13+'P '!$X$14</f>
        <v>0</v>
      </c>
      <c r="S7" s="61">
        <f>'P '!$G$7+'P '!$L$6+'P '!$Y$5+'P '!$C$16+'P '!$L$13+'P '!$Y$14</f>
        <v>5</v>
      </c>
      <c r="T7" s="61">
        <f>'P '!$H$7+'P '!$M$6+'P '!$Z$5+'P '!$D$16+'P '!$M$13+'P '!$Z$14</f>
        <v>0</v>
      </c>
      <c r="U7" s="61">
        <f>'P '!$F$7+'P '!$K$6+'P '!$X$5+'P '!$B$16+'P '!$K$13+'P '!$X$14+'P '!$B$23</f>
        <v>0</v>
      </c>
      <c r="V7" s="61">
        <f>'P '!$G$7+'P '!$L$6+'P '!$Y$5+'P '!$C$16+'P '!$L$13+'P '!$Y$14+'P '!$C$23</f>
        <v>6</v>
      </c>
      <c r="W7" s="61">
        <f>'P '!$H$7+'P '!$M$6+'P '!$Z$5+'P '!$D$16+'P '!$M$13+'P '!$Z$14+'P '!$D$23</f>
        <v>0</v>
      </c>
      <c r="X7" s="61">
        <f>'P '!$F$7+'P '!$K$6+'P '!$X$5+'P '!$B$16+'P '!$K$13+'P '!$X$14+'P '!$B$23+'P '!$K$23</f>
        <v>0</v>
      </c>
      <c r="Y7" s="61">
        <f>'P '!$G$7+'P '!$L$6+'P '!$Y$5+'P '!$C$16+'P '!$L$13+'P '!$Y$14+'P '!$C$23+'P '!$L$23</f>
        <v>7</v>
      </c>
      <c r="Z7" s="61">
        <f>'P '!$H$7+'P '!$M$6+'P '!$Z$5+'P '!$D$16+'P '!$M$13+'P '!$Z$14+'P '!$D$23+'P '!$M$23</f>
        <v>0</v>
      </c>
      <c r="AA7" s="61">
        <f>'P '!$F$7+'P '!$K$6+'P '!$X$5+'P '!$B$16+'P '!$K$13+'P '!$X$14+'P '!$B$23+'P '!$K$23+'P '!$X$22</f>
        <v>0</v>
      </c>
      <c r="AB7" s="61">
        <f>'P '!$G$7+'P '!$L$6+'P '!$Y$5+'P '!$C$16+'P '!$L$13+'P '!$Y$14+'P '!$C$23+'P '!$L$23+'P '!$Y$22</f>
        <v>8</v>
      </c>
      <c r="AC7" s="61">
        <f>'P '!$H$7+'P '!$M$6+'P '!$Z$5+'P '!$D$16+'P '!$M$13+'P '!$Z$14+'P '!$D$23+'P '!$M$23+'P '!$Z$22</f>
        <v>0</v>
      </c>
      <c r="AD7" s="61">
        <f>'P '!$F$7+'P '!$K$6+'P '!$X$5+'P '!$B$16+'P '!$K$13+'P '!$X$14+'P '!$B$23+'P '!$K$23+'P '!$X$22+'P '!$B$29</f>
        <v>0</v>
      </c>
      <c r="AE7" s="61">
        <f>'P '!$G$7+'P '!$L$6+'P '!$Y$5+'P '!$C$16+'P '!$L$13+'P '!$Y$14+'P '!$C$23+'P '!$L$23+'P '!$Y$22+'P '!$C$29</f>
        <v>9</v>
      </c>
      <c r="AF7" s="61">
        <f>'P '!$H$7+'P '!$M$6+'P '!$Z$5+'P '!$D$16+'P '!$M$13+'P '!$Z$14+'P '!$D$23+'P '!$M$23+'P '!$Z$22+'P '!$D$29</f>
        <v>0</v>
      </c>
      <c r="AG7" s="61">
        <f>'P '!$F$7+'P '!$K$6+'P '!$X$5+'P '!$B$16+'P '!$K$13+'P '!$X$14+'P '!$B$23+'P '!$K$23+'P '!$X$22+'P '!$B$29+'P '!$K$32</f>
        <v>0</v>
      </c>
      <c r="AH7" s="61">
        <f>'P '!$G$7+'P '!$L$6+'P '!$Y$5+'P '!$C$16+'P '!$L$13+'P '!$Y$14+'P '!$C$23+'P '!$L$23+'P '!$Y$22+'P '!$C$29+'P '!$L$32</f>
        <v>9</v>
      </c>
      <c r="AI7" s="61">
        <f>'P '!$H$7+'P '!$M$6+'P '!$Z$5+'P '!$D$16+'P '!$M$13+'P '!$Z$14+'P '!$D$23+'P '!$M$23+'P '!$Z$22+'P '!$D$29+'P '!$M$32</f>
        <v>0</v>
      </c>
      <c r="AJ7" s="61">
        <f>'P '!$F$7+'P '!$K$6+'P '!$X$5+'P '!$B$16+'P '!$K$13+'P '!$X$14+'P '!$B$23+'P '!$K$23+'P '!$X$22+'P '!$B$29+'P '!$K$32+'P '!$X$29</f>
        <v>0</v>
      </c>
      <c r="AK7" s="61">
        <f>'P '!$G$7+'P '!$L$6+'P '!$Y$5+'P '!$C$16+'P '!$L$13+'P '!$Y$14+'P '!$C$23+'P '!$L$23+'P '!$Y$22+'P '!$C$29+'P '!$L$32+'P '!$Y$29</f>
        <v>10</v>
      </c>
      <c r="AL7" s="61">
        <f>'P '!$H$7+'P '!$M$6+'P '!$Z$5+'P '!$D$16+'P '!$M$13+'P '!$Z$14+'P '!$D$23+'P '!$M$23+'P '!$Z$22+'P '!$D$29+'P '!$M$32+'P '!$Z$29</f>
        <v>0</v>
      </c>
      <c r="AM7" s="61">
        <f>'P '!$F$7+'P '!$K$6+'P '!$X$5+'P '!$B$16+'P '!$K$13+'P '!$X$14+'P '!$B$23+'P '!$K$23+'P '!$X$22+'P '!$B$29+'P '!$K$32+'P '!$X$29+'P '!$B$38</f>
        <v>0</v>
      </c>
      <c r="AN7" s="61">
        <f>'P '!$G$7+'P '!$L$6+'P '!$Y$5+'P '!$C$16+'P '!$L$13+'P '!$Y$14+'P '!$C$23+'P '!$L$23+'P '!$Y$22+'P '!$C$29+'P '!$L$32+'P '!$Y$29+'P '!$C$38</f>
        <v>11</v>
      </c>
      <c r="AO7" s="61">
        <f>'P '!$H$7+'P '!$M$6+'P '!$Z$5+'P '!$D$16+'P '!$M$13+'P '!$Z$14+'P '!$D$23+'P '!$M$23+'P '!$Z$22+'P '!$D$29+'P '!$M$32+'P '!$Z$29+'P '!$D$38</f>
        <v>0</v>
      </c>
      <c r="AP7" s="61">
        <f>'P '!$F$7+'P '!$K$6+'P '!$X$5+'P '!$B$16+'P '!$K$13+'P '!$X$14+'P '!$B$23+'P '!$K$23+'P '!$X$22+'P '!$B$29+'P '!$K$32+'P '!$X$29+'P '!$B$38+'P '!$O$39</f>
        <v>0</v>
      </c>
      <c r="AQ7" s="61">
        <f>'P '!$G$7+'P '!$L$6+'P '!$Y$5+'P '!$C$16+'P '!$L$13+'P '!$Y$14+'P '!$C$23+'P '!$L$23+'P '!$Y$22+'P '!$C$29+'P '!$L$32+'P '!$Y$29+'P '!$C$38+'P '!$P$39</f>
        <v>12</v>
      </c>
      <c r="AR7" s="61">
        <f>'P '!$H$7+'P '!$M$6+'P '!$Z$5+'P '!$D$16+'P '!$M$13+'P '!$Z$14+'P '!$D$23+'P '!$M$23+'P '!$Z$22+'P '!$D$29+'P '!$M$32+'P '!$Z$29+'P '!$D$38+'P '!$Q$39</f>
        <v>0</v>
      </c>
      <c r="AS7" s="91">
        <v>4</v>
      </c>
    </row>
    <row r="8" spans="1:45" ht="18" customHeight="1">
      <c r="A8" s="10">
        <v>5</v>
      </c>
      <c r="B8" s="11" t="str">
        <f>T!B10</f>
        <v>K.ÖREN BLD. BAĞLUM SPOR</v>
      </c>
      <c r="C8" s="64">
        <f>'P '!$B$7</f>
        <v>0</v>
      </c>
      <c r="D8" s="64">
        <f>'P '!$C$7</f>
        <v>1</v>
      </c>
      <c r="E8" s="64">
        <f>'P '!$D$7</f>
        <v>0</v>
      </c>
      <c r="F8" s="64">
        <f>'P '!$B$7+'P '!$O$7</f>
        <v>0</v>
      </c>
      <c r="G8" s="64">
        <f>'P '!$C$7+'P '!$P$7</f>
        <v>2</v>
      </c>
      <c r="H8" s="64">
        <f>'P '!$D$7+'P '!$Q$7</f>
        <v>0</v>
      </c>
      <c r="I8" s="64">
        <f>'P '!$B$7+'P '!$O$7+'P '!$T$6</f>
        <v>0</v>
      </c>
      <c r="J8" s="64">
        <f>'P '!$C$7+'P '!$P$7+'P '!$U$6</f>
        <v>3</v>
      </c>
      <c r="K8" s="64">
        <f>'P '!$D$7+'P '!$Q$7+'P '!$V$6</f>
        <v>0</v>
      </c>
      <c r="L8" s="64">
        <f>'P '!$B$7+'P '!$O$7+'P '!$T$6+'P '!$F$13</f>
        <v>0</v>
      </c>
      <c r="M8" s="64">
        <f>'P '!$C$7+'P '!$P$7+'P '!$U$6+'P '!$G$13</f>
        <v>4</v>
      </c>
      <c r="N8" s="64">
        <f>'P '!$D$7+'P '!$Q$7+'P '!$V$6+'P '!$H$13</f>
        <v>0</v>
      </c>
      <c r="O8" s="64">
        <f>'P '!$B$7+'P '!$O$7+'P '!$T$6+'P '!$F$13+'P '!$K$16</f>
        <v>0</v>
      </c>
      <c r="P8" s="64">
        <f>'P '!$C$7+'P '!$P$7+'P '!$U$6+'P '!$G$13+'P '!$L$16</f>
        <v>4</v>
      </c>
      <c r="Q8" s="64">
        <f>'P '!$D$7+'P '!$Q$7+'P '!$V$6+'P '!$H$13+'P '!$M$16</f>
        <v>0</v>
      </c>
      <c r="R8" s="64">
        <f>'P '!$B$7+'P '!$O$7+'P '!$T$6+'P '!$F$13+'P '!$K$16+'P '!$T$13</f>
        <v>0</v>
      </c>
      <c r="S8" s="64">
        <f>'P '!$C$7+'P '!$P$7+'P '!$U$6+'P '!$G$13+'P '!$L$16+'P '!$U$13</f>
        <v>5</v>
      </c>
      <c r="T8" s="64">
        <f>'P '!$D$7+'P '!$Q$7+'P '!$V$6+'P '!$H$13+'P '!$M$16+'P '!$V$13</f>
        <v>0</v>
      </c>
      <c r="U8" s="64">
        <f>'P '!$B$7+'P '!$O$7+'P '!$T$6+'P '!$F$13+'P '!$K$16+'P '!$T$13+'P '!$F$22</f>
        <v>0</v>
      </c>
      <c r="V8" s="64">
        <f>'P '!$C$7+'P '!$P$7+'P '!$U$6+'P '!$G$13+'P '!$L$16+'P '!$U$13+'P '!$G$22</f>
        <v>6</v>
      </c>
      <c r="W8" s="64">
        <f>'P '!$D$7+'P '!$Q$7+'P '!$V$6+'P '!$H$13+'P '!$M$16+'P '!$V$13+'P '!$H$22</f>
        <v>0</v>
      </c>
      <c r="X8" s="64">
        <f>'P '!$B$7+'P '!$O$7+'P '!$T$6+'P '!$F$13+'P '!$K$16+'P '!$T$13+'P '!$F$22+'P '!$O$23</f>
        <v>0</v>
      </c>
      <c r="Y8" s="64">
        <f>'P '!$C$7+'P '!$P$7+'P '!$U$6+'P '!$G$13+'P '!$L$16+'P '!$U$13+'P '!$G$22+'P '!$P$23</f>
        <v>7</v>
      </c>
      <c r="Z8" s="64">
        <f>'P '!$D$7+'P '!$Q$7+'P '!$V$6+'P '!$H$13+'P '!$M$16+'P '!$V$13+'P '!$H$22+'P '!$Q$23</f>
        <v>0</v>
      </c>
      <c r="AA8" s="64">
        <f>'P '!$B$7+'P '!$O$7+'P '!$T$6+'P '!$F$13+'P '!$K$16+'P '!$T$13+'P '!$F$22+'P '!$O$23+'P '!$T$23</f>
        <v>0</v>
      </c>
      <c r="AB8" s="64">
        <f>'P '!$C$7+'P '!$P$7+'P '!$U$6+'P '!$G$13+'P '!$L$16+'P '!$U$13+'P '!$G$22+'P '!$P$23+'P '!$U$23</f>
        <v>8</v>
      </c>
      <c r="AC8" s="64">
        <f>'P '!$D$7+'P '!$Q$7+'P '!$V$6+'P '!$H$13+'P '!$M$16+'P '!$V$13+'P '!$H$22+'P '!$Q$23+'P '!$V$23</f>
        <v>0</v>
      </c>
      <c r="AD8" s="64">
        <f>'P '!$B$7+'P '!$O$7+'P '!$T$6+'P '!$F$13+'P '!$K$16+'P '!$T$13+'P '!$F$22+'P '!$O$23+'P '!$T$23+'P '!$F$30</f>
        <v>0</v>
      </c>
      <c r="AE8" s="64">
        <f>'P '!$C$7+'P '!$P$7+'P '!$U$6+'P '!$G$13+'P '!$L$16+'P '!$U$13+'P '!$G$22+'P '!$P$23+'P '!$U$23+'P '!$G$30</f>
        <v>9</v>
      </c>
      <c r="AF8" s="64">
        <f>'P '!$D$7+'P '!$Q$7+'P '!$V$6+'P '!$H$13+'P '!$M$16+'P '!$V$13+'P '!$H$22+'P '!$Q$23+'P '!$V$23+'P '!$H$30</f>
        <v>0</v>
      </c>
      <c r="AG8" s="64">
        <f>'P '!$B$7+'P '!$O$7+'P '!$T$6+'P '!$F$13+'P '!$K$16+'P '!$T$13+'P '!$F$22+'P '!$O$23+'P '!$T$23+'P '!$F$30+'P '!$K$29</f>
        <v>0</v>
      </c>
      <c r="AH8" s="64">
        <f>'P '!$C$7+'P '!$P$7+'P '!$U$6+'P '!$G$13+'P '!$L$16+'P '!$U$13+'P '!$G$22+'P '!$P$23+'P '!$U$23+'P '!$G$30+'P '!$L$29</f>
        <v>10</v>
      </c>
      <c r="AI8" s="64">
        <f>'P '!$D$7+'P '!$Q$7+'P '!$V$6+'P '!$H$13+'P '!$M$16+'P '!$V$13+'P '!$H$22+'P '!$Q$23+'P '!$V$23+'P '!$H$30+'P '!$M$29</f>
        <v>0</v>
      </c>
      <c r="AJ8" s="64">
        <f>'P '!$B$7+'P '!$O$7+'P '!$T$6+'P '!$F$13+'P '!$K$16+'P '!$T$13+'P '!$F$22+'P '!$O$23+'P '!$T$23+'P '!$F$30+'P '!$K$29+'P '!$T$32</f>
        <v>0</v>
      </c>
      <c r="AK8" s="64">
        <f>'P '!$C$7+'P '!$P$7+'P '!$U$6+'P '!$G$13+'P '!$L$16+'P '!$U$13+'P '!$G$22+'P '!$P$23+'P '!$U$23+'P '!$G$30+'P '!$L$29+'P '!$U$32</f>
        <v>10</v>
      </c>
      <c r="AL8" s="64">
        <f>'P '!$D$7+'P '!$Q$7+'P '!$V$6+'P '!$H$13+'P '!$M$16+'P '!$V$13+'P '!$H$22+'P '!$Q$23+'P '!$V$23+'P '!$H$30+'P '!$M$29+'P '!$V$32</f>
        <v>0</v>
      </c>
      <c r="AM8" s="64">
        <f>'P '!$B$7+'P '!$O$7+'P '!$T$6+'P '!$F$13+'P '!$K$16+'P '!$T$13+'P '!$F$22+'P '!$O$23+'P '!$T$23+'P '!$F$30+'P '!$K$29+'P '!$T$32+'P '!$F$37</f>
        <v>0</v>
      </c>
      <c r="AN8" s="64">
        <f>'P '!$C$7+'P '!$P$7+'P '!$U$6+'P '!$G$13+'P '!$L$16+'P '!$U$13+'P '!$G$22+'P '!$P$23+'P '!$U$23+'P '!$G$30+'P '!$L$29+'P '!$U$32+'P '!$G$37</f>
        <v>11</v>
      </c>
      <c r="AO8" s="64">
        <f>'P '!$D$7+'P '!$Q$7+'P '!$V$6+'P '!$H$13+'P '!$M$16+'P '!$V$13+'P '!$H$22+'P '!$Q$23+'P '!$V$23+'P '!$H$30+'P '!$M$29+'P '!$V$32+'P '!$H$37</f>
        <v>0</v>
      </c>
      <c r="AP8" s="64">
        <f>'P '!$B$7+'P '!$O$7+'P '!$T$6+'P '!$F$13+'P '!$K$16+'P '!$T$13+'P '!$F$22+'P '!$O$23+'P '!$T$23+'P '!$F$30+'P '!$K$29+'P '!$T$32+'P '!$F$37+'P '!$K$38</f>
        <v>0</v>
      </c>
      <c r="AQ8" s="64">
        <f>'P '!$C$7+'P '!$P$7+'P '!$U$6+'P '!$G$13+'P '!$L$16+'P '!$U$13+'P '!$G$22+'P '!$P$23+'P '!$U$23+'P '!$G$30+'P '!$L$29+'P '!$U$32+'P '!$G$37+'P '!$L$38</f>
        <v>12</v>
      </c>
      <c r="AR8" s="64">
        <f>'P '!$D$7+'P '!$Q$7+'P '!$V$6+'P '!$H$13+'P '!$M$16+'P '!$V$13+'P '!$H$22+'P '!$Q$23+'P '!$V$23+'P '!$H$30+'P '!$M$29+'P '!$V$32+'P '!$H$37+'P '!$M$38</f>
        <v>0</v>
      </c>
      <c r="AS8" s="91">
        <v>5</v>
      </c>
    </row>
    <row r="9" spans="1:45" ht="18" customHeight="1">
      <c r="A9" s="10">
        <v>6</v>
      </c>
      <c r="B9" s="11" t="str">
        <f>T!B11</f>
        <v>Y.ALTINDAĞ BLD.SPOR</v>
      </c>
      <c r="C9" s="61">
        <f>'P '!$F$6</f>
        <v>0</v>
      </c>
      <c r="D9" s="61">
        <f>'P '!$G$6</f>
        <v>1</v>
      </c>
      <c r="E9" s="61">
        <f>'P '!$H$6</f>
        <v>0</v>
      </c>
      <c r="F9" s="61">
        <f>'P '!$F$6+'P '!$K$7</f>
        <v>0</v>
      </c>
      <c r="G9" s="61">
        <f>'P '!$G$6+'P '!$L$7</f>
        <v>2</v>
      </c>
      <c r="H9" s="61">
        <f>'P '!$H$6+'P '!$M$7</f>
        <v>0</v>
      </c>
      <c r="I9" s="61">
        <f>'P '!$F$6+'P '!$K$7+'P '!$X$7</f>
        <v>0</v>
      </c>
      <c r="J9" s="61">
        <f>'P '!$G$6+'P '!$L$7+'P '!$Y$7</f>
        <v>3</v>
      </c>
      <c r="K9" s="61">
        <f>'P '!$H$6+'P '!$M$7+'P '!$Z$7</f>
        <v>0</v>
      </c>
      <c r="L9" s="61">
        <f>'P '!$F$6+'P '!$K$7+'P '!$X$7+'P '!$B$14</f>
        <v>0</v>
      </c>
      <c r="M9" s="61">
        <f>'P '!$G$6+'P '!$L$7+'P '!$Y$7+'P '!$C$14</f>
        <v>4</v>
      </c>
      <c r="N9" s="61">
        <f>'P '!$H$6+'P '!$M$7+'P '!$Z$7+'P '!$D$14</f>
        <v>0</v>
      </c>
      <c r="O9" s="61">
        <f>'P '!$F$6+'P '!$K$7+'P '!$X$7+'P '!$B$14+'P '!$O$13</f>
        <v>0</v>
      </c>
      <c r="P9" s="61">
        <f>'P '!$G$6+'P '!$L$7+'P '!$Y$7+'P '!$C$14+'P '!$P$13</f>
        <v>5</v>
      </c>
      <c r="Q9" s="61">
        <f>'P '!$H$6+'P '!$M$7+'P '!$Z$7+'P '!$D$14+'P '!$Q$13</f>
        <v>0</v>
      </c>
      <c r="R9" s="61">
        <f>'P '!$F$6+'P '!$K$7+'P '!$X$7+'P '!$B$14+'P '!$O$13+'P '!$T$16</f>
        <v>0</v>
      </c>
      <c r="S9" s="61">
        <f>'P '!$G$6+'P '!$L$7+'P '!$Y$7+'P '!$C$14+'P '!$P$13+'P '!$U$16</f>
        <v>5</v>
      </c>
      <c r="T9" s="61">
        <f>'P '!$H$6+'P '!$M$7+'P '!$Z$7+'P '!$D$14+'P '!$Q$13+'P '!$V$16</f>
        <v>0</v>
      </c>
      <c r="U9" s="61">
        <f>'P '!$F$6+'P '!$K$7+'P '!$X$7+'P '!$B$14+'P '!$O$13+'P '!$T$16+'P '!$B$21</f>
        <v>0</v>
      </c>
      <c r="V9" s="61">
        <f>'P '!$G$6+'P '!$L$7+'P '!$Y$7+'P '!$C$14+'P '!$P$13+'P '!$U$16+'P '!$C$21</f>
        <v>6</v>
      </c>
      <c r="W9" s="61">
        <f>'P '!$H$6+'P '!$M$7+'P '!$Z$7+'P '!$D$14+'P '!$Q$13+'P '!$V$16+'P '!$D$21</f>
        <v>0</v>
      </c>
      <c r="X9" s="61">
        <f>'P '!$F$6+'P '!$K$7+'P '!$X$7+'P '!$B$14+'P '!$O$13+'P '!$T$16+'P '!$B$21+'P '!$K$22</f>
        <v>0</v>
      </c>
      <c r="Y9" s="61">
        <f>'P '!$G$6+'P '!$L$7+'P '!$Y$7+'P '!$C$14+'P '!$P$13+'P '!$U$16+'P '!$C$21+'P '!$L$22</f>
        <v>7</v>
      </c>
      <c r="Z9" s="61">
        <f>'P '!$H$6+'P '!$M$7+'P '!$Z$7+'P '!$D$14+'P '!$Q$13+'P '!$V$16+'P '!$D$21+'P '!$M$22</f>
        <v>0</v>
      </c>
      <c r="AA9" s="61">
        <f>'P '!$F$6+'P '!$K$7+'P '!$X$7+'P '!$B$14+'P '!$O$13+'P '!$T$16+'P '!$B$21+'P '!$K$22+'P '!$X$23</f>
        <v>0</v>
      </c>
      <c r="AB9" s="61">
        <f>'P '!$G$6+'P '!$L$7+'P '!$Y$7+'P '!$C$14+'P '!$P$13+'P '!$U$16+'P '!$C$21+'P '!$L$22+'P '!$Y$23</f>
        <v>8</v>
      </c>
      <c r="AC9" s="61">
        <f>'P '!$H$6+'P '!$M$7+'P '!$Z$7+'P '!$D$14+'P '!$Q$13+'P '!$V$16+'P '!$D$21+'P '!$M$22+'P '!$Z$23</f>
        <v>0</v>
      </c>
      <c r="AD9" s="61">
        <f>'P '!$F$6+'P '!$K$7+'P '!$X$7+'P '!$B$14+'P '!$O$13+'P '!$T$16+'P '!$B$21+'P '!$K$22+'P '!$X$23+'P '!$B$31</f>
        <v>0</v>
      </c>
      <c r="AE9" s="61">
        <f>'P '!$G$6+'P '!$L$7+'P '!$Y$7+'P '!$C$14+'P '!$P$13+'P '!$U$16+'P '!$C$21+'P '!$L$22+'P '!$Y$23+'P '!$C$31</f>
        <v>9</v>
      </c>
      <c r="AF9" s="61">
        <f>'P '!$H$6+'P '!$M$7+'P '!$Z$7+'P '!$D$14+'P '!$Q$13+'P '!$V$16+'P '!$D$21+'P '!$M$22+'P '!$Z$23+'P '!$D$31</f>
        <v>0</v>
      </c>
      <c r="AG9" s="61">
        <f>'P '!$F$6+'P '!$K$7+'P '!$X$7+'P '!$B$14+'P '!$O$13+'P '!$T$16+'P '!$B$21+'P '!$K$22+'P '!$X$23+'P '!$B$31+'P '!$O$30</f>
        <v>0</v>
      </c>
      <c r="AH9" s="61">
        <f>'P '!$G$6+'P '!$L$7+'P '!$Y$7+'P '!$C$14+'P '!$P$13+'P '!$U$16+'P '!$C$21+'P '!$L$22+'P '!$Y$23+'P '!$C$31+'P '!$P$30</f>
        <v>10</v>
      </c>
      <c r="AI9" s="61">
        <f>'P '!$H$6+'P '!$M$7+'P '!$Z$7+'P '!$D$14+'P '!$Q$13+'P '!$V$16+'P '!$D$21+'P '!$M$22+'P '!$Z$23+'P '!$D$31+'P '!$Q$30</f>
        <v>0</v>
      </c>
      <c r="AJ9" s="61">
        <f>'P '!$F$6+'P '!$K$7+'P '!$X$7+'P '!$B$14+'P '!$O$13+'P '!$T$16+'P '!$B$21+'P '!$K$22+'P '!$X$23+'P '!$B$31+'P '!$O$30+'P '!$T$29</f>
        <v>0</v>
      </c>
      <c r="AK9" s="61">
        <f>'P '!$G$6+'P '!$L$7+'P '!$Y$7+'P '!$C$14+'P '!$P$13+'P '!$U$16+'P '!$C$21+'P '!$L$22+'P '!$Y$23+'P '!$C$31+'P '!$P$30+'P '!$U$29</f>
        <v>11</v>
      </c>
      <c r="AL9" s="61">
        <f>'P '!$H$6+'P '!$M$7+'P '!$Z$7+'P '!$D$14+'P '!$Q$13+'P '!$V$16+'P '!$D$21+'P '!$M$22+'P '!$Z$23+'P '!$D$31+'P '!$Q$30+'P '!$V$29</f>
        <v>0</v>
      </c>
      <c r="AM9" s="61">
        <f>'P '!$F$6+'P '!$K$7+'P '!$X$7+'P '!$B$14+'P '!$O$13+'P '!$T$16+'P '!$B$21+'P '!$K$22+'P '!$X$23+'P '!$B$31+'P '!$O$30+'P '!$T$29+'P '!$B$40</f>
        <v>0</v>
      </c>
      <c r="AN9" s="61">
        <f>'P '!$G$6+'P '!$L$7+'P '!$Y$7+'P '!$C$14+'P '!$P$13+'P '!$U$16+'P '!$C$21+'P '!$L$22+'P '!$Y$23+'P '!$C$31+'P '!$P$30+'P '!$U$29+'P '!$C$40</f>
        <v>11</v>
      </c>
      <c r="AO9" s="61">
        <f>'P '!$H$6+'P '!$M$7+'P '!$Z$7+'P '!$D$14+'P '!$Q$13+'P '!$V$16+'P '!$D$21+'P '!$M$22+'P '!$Z$23+'P '!$D$31+'P '!$Q$30+'P '!$V$29+'P '!$D$40</f>
        <v>0</v>
      </c>
      <c r="AP9" s="61">
        <f>'P '!$F$6+'P '!$K$7+'P '!$X$7+'P '!$B$14+'P '!$O$13+'P '!$T$16+'P '!$B$21+'P '!$K$22+'P '!$X$23+'P '!$B$31+'P '!$O$30+'P '!$T$29+'P '!$B$40+'P '!$O$37</f>
        <v>0</v>
      </c>
      <c r="AQ9" s="61">
        <f>'P '!$G$6+'P '!$L$7+'P '!$Y$7+'P '!$C$14+'P '!$P$13+'P '!$U$16+'P '!$C$21+'P '!$L$22+'P '!$Y$23+'P '!$C$31+'P '!$P$30+'P '!$U$29+'P '!$C$40+'P '!$P$37</f>
        <v>12</v>
      </c>
      <c r="AR9" s="61">
        <f>'P '!$H$6+'P '!$M$7+'P '!$Z$7+'P '!$D$14+'P '!$Q$13+'P '!$V$16+'P '!$D$21+'P '!$M$22+'P '!$Z$23+'P '!$D$31+'P '!$Q$30+'P '!$V$29+'P '!$D$40+'P '!$Q$37</f>
        <v>0</v>
      </c>
      <c r="AS9" s="91">
        <v>6</v>
      </c>
    </row>
    <row r="10" spans="1:45" ht="18" customHeight="1">
      <c r="A10" s="10">
        <v>7</v>
      </c>
      <c r="B10" s="11" t="str">
        <f>T!B12</f>
        <v>ANKARA DEMİR SPOR</v>
      </c>
      <c r="C10" s="64">
        <f>'P '!$B$5</f>
        <v>0</v>
      </c>
      <c r="D10" s="64">
        <f>'P '!$C$5</f>
        <v>1</v>
      </c>
      <c r="E10" s="64">
        <f>'P '!$D$5</f>
        <v>0</v>
      </c>
      <c r="F10" s="64">
        <f>'P '!$B$5+'P '!$O$6</f>
        <v>0</v>
      </c>
      <c r="G10" s="64">
        <f>'P '!$C$5+'P '!$P$6</f>
        <v>2</v>
      </c>
      <c r="H10" s="64">
        <f>'P '!$D$5+'P '!$Q$6</f>
        <v>0</v>
      </c>
      <c r="I10" s="64">
        <f>'P '!$B$5+'P '!$O$6+'P '!$T$7</f>
        <v>0</v>
      </c>
      <c r="J10" s="64">
        <f>'P '!$C$5+'P '!$P$6+'P '!$U$7</f>
        <v>3</v>
      </c>
      <c r="K10" s="64">
        <f>'P '!$D$5+'P '!$Q$6+'P '!$V$7</f>
        <v>0</v>
      </c>
      <c r="L10" s="64">
        <f>'P '!$B$5+'P '!$O$6+'P '!$T$7+'P '!$F$15</f>
        <v>0</v>
      </c>
      <c r="M10" s="64">
        <f>'P '!$C$5+'P '!$P$6+'P '!$U$7+'P '!$G$15</f>
        <v>4</v>
      </c>
      <c r="N10" s="64">
        <f>'P '!$D$5+'P '!$Q$6+'P '!$V$7+'P '!$H$15</f>
        <v>0</v>
      </c>
      <c r="O10" s="64">
        <f>'P '!$B$5+'P '!$O$6+'P '!$T$7+'P '!$F$15+'P '!$K$14</f>
        <v>0</v>
      </c>
      <c r="P10" s="64">
        <f>'P '!$C$5+'P '!$P$6+'P '!$U$7+'P '!$G$15+'P '!$L$14</f>
        <v>5</v>
      </c>
      <c r="Q10" s="64">
        <f>'P '!$D$5+'P '!$Q$6+'P '!$V$7+'P '!$H$15+'P '!$M$14</f>
        <v>0</v>
      </c>
      <c r="R10" s="64">
        <f>'P '!$B$5+'P '!$O$6+'P '!$T$7+'P '!$F$15+'P '!$K$14+'P '!$X$13</f>
        <v>0</v>
      </c>
      <c r="S10" s="64">
        <f>'P '!$C$5+'P '!$P$6+'P '!$U$7+'P '!$G$15+'P '!$L$14+'P '!$Y$13</f>
        <v>6</v>
      </c>
      <c r="T10" s="64">
        <f>'P '!$D$5+'P '!$Q$6+'P '!$V$7+'P '!$H$15+'P '!$M$14+'P '!$Z$13</f>
        <v>0</v>
      </c>
      <c r="U10" s="64">
        <f>'P '!$B$5+'P '!$O$6+'P '!$T$7+'P '!$F$15+'P '!$K$14+'P '!$X$13+'P '!$B$24</f>
        <v>0</v>
      </c>
      <c r="V10" s="64">
        <f>'P '!$C$5+'P '!$P$6+'P '!$U$7+'P '!$G$15+'P '!$L$14+'P '!$Y$13+'P '!$C$24</f>
        <v>6</v>
      </c>
      <c r="W10" s="64">
        <f>'P '!$D$5+'P '!$Q$6+'P '!$V$7+'P '!$H$15+'P '!$M$14+'P '!$Z$13+'P '!$D$24</f>
        <v>0</v>
      </c>
      <c r="X10" s="64">
        <f>'P '!$B$5+'P '!$O$6+'P '!$T$7+'P '!$F$15+'P '!$K$14+'P '!$X$13+'P '!$B$24+'P '!$O$21</f>
        <v>0</v>
      </c>
      <c r="Y10" s="64">
        <f>'P '!$C$5+'P '!$P$6+'P '!$U$7+'P '!$G$15+'P '!$L$14+'P '!$Y$13+'P '!$C$24+'P '!$P$21</f>
        <v>7</v>
      </c>
      <c r="Z10" s="64">
        <f>'P '!$D$5+'P '!$Q$6+'P '!$V$7+'P '!$H$15+'P '!$M$14+'P '!$Z$13+'P '!$D$24+'P '!$Q$21</f>
        <v>0</v>
      </c>
      <c r="AA10" s="64">
        <f>'P '!$B$5+'P '!$O$6+'P '!$T$7+'P '!$F$15+'P '!$K$14+'P '!$X$13+'P '!$B$24+'P '!$O$21+'P '!$T$22</f>
        <v>0</v>
      </c>
      <c r="AB10" s="64">
        <f>'P '!$C$5+'P '!$P$6+'P '!$U$7+'P '!$G$15+'P '!$L$14+'P '!$Y$13+'P '!$C$24+'P '!$P$21+'P '!$U$22</f>
        <v>8</v>
      </c>
      <c r="AC10" s="64">
        <f>'P '!$D$5+'P '!$Q$6+'P '!$V$7+'P '!$H$15+'P '!$M$14+'P '!$Z$13+'P '!$D$24+'P '!$Q$21+'P '!$V$22</f>
        <v>0</v>
      </c>
      <c r="AD10" s="64">
        <f>'P '!$B$5+'P '!$O$6+'P '!$T$7+'P '!$F$15+'P '!$K$14+'P '!$X$13+'P '!$B$24+'P '!$O$21+'P '!$T$22+'P '!$F$31</f>
        <v>0</v>
      </c>
      <c r="AE10" s="64">
        <f>'P '!$C$5+'P '!$P$6+'P '!$U$7+'P '!$G$15+'P '!$L$14+'P '!$Y$13+'P '!$C$24+'P '!$P$21+'P '!$U$22+'P '!$G$31</f>
        <v>9</v>
      </c>
      <c r="AF10" s="64">
        <f>'P '!$D$5+'P '!$Q$6+'P '!$V$7+'P '!$H$15+'P '!$M$14+'P '!$Z$13+'P '!$D$24+'P '!$Q$21+'P '!$V$22+'P '!$H$31</f>
        <v>0</v>
      </c>
      <c r="AG10" s="64">
        <f>'P '!$B$5+'P '!$O$6+'P '!$T$7+'P '!$F$15+'P '!$K$14+'P '!$X$13+'P '!$B$24+'P '!$O$21+'P '!$T$22+'P '!$F$31+'P '!$K$31</f>
        <v>0</v>
      </c>
      <c r="AH10" s="64">
        <f>'P '!$C$5+'P '!$P$6+'P '!$U$7+'P '!$G$15+'P '!$L$14+'P '!$Y$13+'P '!$C$24+'P '!$P$21+'P '!$U$22+'P '!$G$31+'P '!$L$31</f>
        <v>10</v>
      </c>
      <c r="AI10" s="64">
        <f>'P '!$D$5+'P '!$Q$6+'P '!$V$7+'P '!$H$15+'P '!$M$14+'P '!$Z$13+'P '!$D$24+'P '!$Q$21+'P '!$V$22+'P '!$H$31+'P '!$M$31</f>
        <v>0</v>
      </c>
      <c r="AJ10" s="64">
        <f>'P '!$B$5+'P '!$O$6+'P '!$T$7+'P '!$F$15+'P '!$K$14+'P '!$X$13+'P '!$B$24+'P '!$O$21+'P '!$T$22+'P '!$F$31+'P '!$K$31+'P '!$X$30</f>
        <v>0</v>
      </c>
      <c r="AK10" s="64">
        <f>'P '!$C$5+'P '!$P$6+'P '!$U$7+'P '!$G$15+'P '!$L$14+'P '!$Y$13+'P '!$C$24+'P '!$P$21+'P '!$U$22+'P '!$G$31+'P '!$L$31+'P '!$Y$30</f>
        <v>11</v>
      </c>
      <c r="AL10" s="64">
        <f>'P '!$D$5+'P '!$Q$6+'P '!$V$7+'P '!$H$15+'P '!$M$14+'P '!$Z$13+'P '!$D$24+'P '!$Q$21+'P '!$V$22+'P '!$H$31+'P '!$M$31+'P '!$Z$30</f>
        <v>0</v>
      </c>
      <c r="AM10" s="64">
        <f>'P '!$B$5+'P '!$O$6+'P '!$T$7+'P '!$F$15+'P '!$K$14+'P '!$X$13+'P '!$B$24+'P '!$O$21+'P '!$T$22+'P '!$F$31+'P '!$K$31+'P '!$X$30+'P '!$B$37</f>
        <v>0</v>
      </c>
      <c r="AN10" s="64">
        <f>'P '!$C$5+'P '!$P$6+'P '!$U$7+'P '!$G$15+'P '!$L$14+'P '!$Y$13+'P '!$C$24+'P '!$P$21+'P '!$U$22+'P '!$G$31+'P '!$L$31+'P '!$Y$30+'P '!$C$37</f>
        <v>12</v>
      </c>
      <c r="AO10" s="64">
        <f>'P '!$D$5+'P '!$Q$6+'P '!$V$7+'P '!$H$15+'P '!$M$14+'P '!$Z$13+'P '!$D$24+'P '!$Q$21+'P '!$V$22+'P '!$H$31+'P '!$M$31+'P '!$Z$30+'P '!$D$37</f>
        <v>0</v>
      </c>
      <c r="AP10" s="64">
        <f>'P '!$B$5+'P '!$O$6+'P '!$T$7+'P '!$F$15+'P '!$K$14+'P '!$X$13+'P '!$B$24+'P '!$O$21+'P '!$T$22+'P '!$F$31+'P '!$K$31+'P '!$X$30+'P '!$B$37+'P '!$K$40</f>
        <v>0</v>
      </c>
      <c r="AQ10" s="64">
        <f>'P '!$C$5+'P '!$P$6+'P '!$U$7+'P '!$G$15+'P '!$L$14+'P '!$Y$13+'P '!$C$24+'P '!$P$21+'P '!$U$22+'P '!$G$31+'P '!$L$31+'P '!$Y$30+'P '!$C$37+'P '!$L$40</f>
        <v>12</v>
      </c>
      <c r="AR10" s="64">
        <f>'P '!$D$5+'P '!$Q$6+'P '!$V$7+'P '!$H$15+'P '!$M$14+'P '!$Z$13+'P '!$D$24+'P '!$Q$21+'P '!$V$22+'P '!$H$31+'P '!$M$31+'P '!$Z$30+'P '!$D$37+'P '!$M$40</f>
        <v>0</v>
      </c>
      <c r="AS10" s="91">
        <v>7</v>
      </c>
    </row>
    <row r="11" spans="1:45" ht="18" customHeight="1">
      <c r="A11" s="10">
        <v>8</v>
      </c>
      <c r="B11" s="11" t="str">
        <f>T!B13</f>
        <v>BAY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3"/>
      <c r="S11" s="92"/>
      <c r="T11" s="92"/>
      <c r="U11" s="93"/>
      <c r="V11" s="92"/>
      <c r="W11" s="92"/>
      <c r="X11" s="93"/>
      <c r="Y11" s="92"/>
      <c r="Z11" s="92"/>
      <c r="AA11" s="93"/>
      <c r="AB11" s="92"/>
      <c r="AC11" s="92"/>
      <c r="AD11" s="93"/>
      <c r="AE11" s="92"/>
      <c r="AF11" s="92"/>
      <c r="AG11" s="93"/>
      <c r="AH11" s="92"/>
      <c r="AI11" s="92"/>
      <c r="AJ11" s="93"/>
      <c r="AK11" s="92"/>
      <c r="AL11" s="92"/>
      <c r="AM11" s="93"/>
      <c r="AN11" s="92"/>
      <c r="AO11" s="92"/>
      <c r="AP11" s="93"/>
      <c r="AQ11" s="92"/>
      <c r="AR11" s="92"/>
      <c r="AS11" s="91"/>
    </row>
    <row r="12" spans="1:45" ht="18" customHeight="1">
      <c r="A12" s="157" t="s">
        <v>23</v>
      </c>
      <c r="B12" s="157"/>
      <c r="C12" s="46">
        <f aca="true" t="shared" si="0" ref="C12:AR12">SUM(C4:C11)</f>
        <v>0</v>
      </c>
      <c r="D12" s="46">
        <f t="shared" si="0"/>
        <v>6</v>
      </c>
      <c r="E12" s="46">
        <f t="shared" si="0"/>
        <v>0</v>
      </c>
      <c r="F12" s="44">
        <f t="shared" si="0"/>
        <v>0</v>
      </c>
      <c r="G12" s="44">
        <f t="shared" si="0"/>
        <v>12</v>
      </c>
      <c r="H12" s="44">
        <f t="shared" si="0"/>
        <v>0</v>
      </c>
      <c r="I12" s="46">
        <f t="shared" si="0"/>
        <v>0</v>
      </c>
      <c r="J12" s="46">
        <f t="shared" si="0"/>
        <v>18</v>
      </c>
      <c r="K12" s="46">
        <f t="shared" si="0"/>
        <v>0</v>
      </c>
      <c r="L12" s="44">
        <f t="shared" si="0"/>
        <v>0</v>
      </c>
      <c r="M12" s="44">
        <f t="shared" si="0"/>
        <v>24</v>
      </c>
      <c r="N12" s="44">
        <f t="shared" si="0"/>
        <v>0</v>
      </c>
      <c r="O12" s="46">
        <f t="shared" si="0"/>
        <v>0</v>
      </c>
      <c r="P12" s="46">
        <f t="shared" si="0"/>
        <v>30</v>
      </c>
      <c r="Q12" s="46">
        <f t="shared" si="0"/>
        <v>0</v>
      </c>
      <c r="R12" s="61">
        <f t="shared" si="0"/>
        <v>0</v>
      </c>
      <c r="S12" s="61">
        <f t="shared" si="0"/>
        <v>36</v>
      </c>
      <c r="T12" s="61">
        <f t="shared" si="0"/>
        <v>0</v>
      </c>
      <c r="U12" s="46">
        <f t="shared" si="0"/>
        <v>0</v>
      </c>
      <c r="V12" s="46">
        <f t="shared" si="0"/>
        <v>42</v>
      </c>
      <c r="W12" s="46">
        <f t="shared" si="0"/>
        <v>0</v>
      </c>
      <c r="X12" s="44">
        <f t="shared" si="0"/>
        <v>0</v>
      </c>
      <c r="Y12" s="44">
        <f t="shared" si="0"/>
        <v>48</v>
      </c>
      <c r="Z12" s="44">
        <f t="shared" si="0"/>
        <v>0</v>
      </c>
      <c r="AA12" s="65">
        <f t="shared" si="0"/>
        <v>0</v>
      </c>
      <c r="AB12" s="65">
        <f t="shared" si="0"/>
        <v>54</v>
      </c>
      <c r="AC12" s="65">
        <f t="shared" si="0"/>
        <v>0</v>
      </c>
      <c r="AD12" s="63">
        <f t="shared" si="0"/>
        <v>0</v>
      </c>
      <c r="AE12" s="63">
        <f t="shared" si="0"/>
        <v>60</v>
      </c>
      <c r="AF12" s="63">
        <f t="shared" si="0"/>
        <v>0</v>
      </c>
      <c r="AG12" s="65">
        <f t="shared" si="0"/>
        <v>0</v>
      </c>
      <c r="AH12" s="65">
        <f t="shared" si="0"/>
        <v>66</v>
      </c>
      <c r="AI12" s="65">
        <f t="shared" si="0"/>
        <v>0</v>
      </c>
      <c r="AJ12" s="63">
        <f t="shared" si="0"/>
        <v>0</v>
      </c>
      <c r="AK12" s="63">
        <f t="shared" si="0"/>
        <v>72</v>
      </c>
      <c r="AL12" s="63">
        <f t="shared" si="0"/>
        <v>0</v>
      </c>
      <c r="AM12" s="65">
        <f t="shared" si="0"/>
        <v>0</v>
      </c>
      <c r="AN12" s="65">
        <f t="shared" si="0"/>
        <v>78</v>
      </c>
      <c r="AO12" s="65">
        <f t="shared" si="0"/>
        <v>0</v>
      </c>
      <c r="AP12" s="63">
        <f t="shared" si="0"/>
        <v>0</v>
      </c>
      <c r="AQ12" s="63">
        <f t="shared" si="0"/>
        <v>84</v>
      </c>
      <c r="AR12" s="63">
        <f t="shared" si="0"/>
        <v>0</v>
      </c>
      <c r="AS12" s="62"/>
    </row>
    <row r="13" spans="1:45" ht="18" customHeight="1">
      <c r="A13" s="35"/>
      <c r="B13" s="28"/>
      <c r="C13" s="28"/>
      <c r="D13" s="28"/>
      <c r="E13" s="35"/>
      <c r="F13" s="28"/>
      <c r="G13" s="28"/>
      <c r="H13" s="28"/>
      <c r="I13" s="28"/>
      <c r="J13" s="35"/>
      <c r="K13" s="28"/>
      <c r="L13" s="28"/>
      <c r="M13" s="28"/>
      <c r="N13" s="35"/>
      <c r="O13" s="28"/>
      <c r="P13" s="28"/>
      <c r="Q13" s="28"/>
      <c r="R13" s="39"/>
      <c r="S13" s="35"/>
      <c r="T13" s="28"/>
      <c r="U13" s="28"/>
      <c r="V13" s="28"/>
      <c r="W13" s="35"/>
      <c r="X13" s="28"/>
      <c r="Y13" s="28"/>
      <c r="Z13" s="28"/>
      <c r="AA13" s="25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55" t="s">
        <v>26</v>
      </c>
      <c r="B14" s="145" t="s">
        <v>8</v>
      </c>
      <c r="C14" s="153">
        <v>1</v>
      </c>
      <c r="D14" s="154"/>
      <c r="E14" s="143">
        <v>2</v>
      </c>
      <c r="F14" s="144"/>
      <c r="G14" s="153">
        <v>3</v>
      </c>
      <c r="H14" s="154"/>
      <c r="I14" s="143">
        <v>4</v>
      </c>
      <c r="J14" s="144"/>
      <c r="K14" s="153">
        <v>5</v>
      </c>
      <c r="L14" s="154"/>
      <c r="M14" s="143">
        <v>6</v>
      </c>
      <c r="N14" s="144"/>
      <c r="O14" s="153">
        <v>7</v>
      </c>
      <c r="P14" s="154"/>
      <c r="Q14" s="143">
        <v>8</v>
      </c>
      <c r="R14" s="144"/>
      <c r="S14" s="153">
        <v>9</v>
      </c>
      <c r="T14" s="154"/>
      <c r="U14" s="143">
        <v>10</v>
      </c>
      <c r="V14" s="144"/>
      <c r="W14" s="153">
        <v>11</v>
      </c>
      <c r="X14" s="154"/>
      <c r="Y14" s="143">
        <v>12</v>
      </c>
      <c r="Z14" s="144"/>
      <c r="AA14" s="153">
        <v>13</v>
      </c>
      <c r="AB14" s="154"/>
      <c r="AC14" s="143">
        <v>14</v>
      </c>
      <c r="AD14" s="144"/>
      <c r="AE14" s="62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56"/>
      <c r="B15" s="146"/>
      <c r="C15" s="44" t="s">
        <v>18</v>
      </c>
      <c r="D15" s="44" t="s">
        <v>19</v>
      </c>
      <c r="E15" s="44" t="s">
        <v>18</v>
      </c>
      <c r="F15" s="44" t="s">
        <v>19</v>
      </c>
      <c r="G15" s="44" t="s">
        <v>18</v>
      </c>
      <c r="H15" s="44" t="s">
        <v>19</v>
      </c>
      <c r="I15" s="44" t="s">
        <v>18</v>
      </c>
      <c r="J15" s="44" t="s">
        <v>19</v>
      </c>
      <c r="K15" s="44" t="s">
        <v>18</v>
      </c>
      <c r="L15" s="44" t="s">
        <v>19</v>
      </c>
      <c r="M15" s="44" t="s">
        <v>18</v>
      </c>
      <c r="N15" s="44" t="s">
        <v>19</v>
      </c>
      <c r="O15" s="44" t="s">
        <v>18</v>
      </c>
      <c r="P15" s="44" t="s">
        <v>19</v>
      </c>
      <c r="Q15" s="44" t="s">
        <v>18</v>
      </c>
      <c r="R15" s="44" t="s">
        <v>19</v>
      </c>
      <c r="S15" s="44" t="s">
        <v>18</v>
      </c>
      <c r="T15" s="44" t="s">
        <v>19</v>
      </c>
      <c r="U15" s="44" t="s">
        <v>18</v>
      </c>
      <c r="V15" s="44" t="s">
        <v>19</v>
      </c>
      <c r="W15" s="44" t="s">
        <v>18</v>
      </c>
      <c r="X15" s="44" t="s">
        <v>19</v>
      </c>
      <c r="Y15" s="44" t="s">
        <v>18</v>
      </c>
      <c r="Z15" s="44" t="s">
        <v>19</v>
      </c>
      <c r="AA15" s="44" t="s">
        <v>18</v>
      </c>
      <c r="AB15" s="44" t="s">
        <v>19</v>
      </c>
      <c r="AC15" s="44" t="s">
        <v>18</v>
      </c>
      <c r="AD15" s="44" t="s">
        <v>19</v>
      </c>
      <c r="AE15" s="62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0">
        <v>1</v>
      </c>
      <c r="B16" s="11" t="str">
        <f>T!B6</f>
        <v>ADLİYE SPOR</v>
      </c>
      <c r="C16" s="46"/>
      <c r="D16" s="46"/>
      <c r="E16" s="46">
        <f>F!$H$6</f>
        <v>0</v>
      </c>
      <c r="F16" s="46">
        <f>F!$I$6</f>
        <v>0</v>
      </c>
      <c r="G16" s="46">
        <f>F!$H$6+F!$N$7</f>
        <v>0</v>
      </c>
      <c r="H16" s="46">
        <f>F!$I$6+F!$M$7</f>
        <v>0</v>
      </c>
      <c r="I16" s="46">
        <f>F!$H$6+F!$N$7+F!$C$16</f>
        <v>0</v>
      </c>
      <c r="J16" s="46">
        <f>F!$I$6+F!$M$7+F!$D$16</f>
        <v>0</v>
      </c>
      <c r="K16" s="46">
        <f>F!$H$6+F!$N$7+F!$C$16+F!$I$16</f>
        <v>0</v>
      </c>
      <c r="L16" s="46">
        <f>F!$I$6+F!$M$7+F!$D$16+F!$H$16</f>
        <v>0</v>
      </c>
      <c r="M16" s="46">
        <f>F!$H$6+F!$N$7+F!$C$16+F!$I$16+F!$M$15</f>
        <v>0</v>
      </c>
      <c r="N16" s="46">
        <f>F!$I$6+F!$M$7+F!$D$16+F!$H$16+F!$N$15</f>
        <v>0</v>
      </c>
      <c r="O16" s="46">
        <f>F!$H$6+F!$N$7+F!$C$16+F!$I$16+F!$M$15+F!$D$22</f>
        <v>0</v>
      </c>
      <c r="P16" s="46">
        <f>F!$I$6+F!$M$7+F!$D$16+F!$H$16+F!$N$15+F!$C$22</f>
        <v>0</v>
      </c>
      <c r="Q16" s="46">
        <f>F!$H$6+F!$N$7+F!$C$16+F!$I$16+F!$M$15+F!$D$22</f>
        <v>0</v>
      </c>
      <c r="R16" s="46">
        <f>F!$I$6+F!$M$7+F!$D$16+F!$H$16+F!$N$15+F!$C$22</f>
        <v>0</v>
      </c>
      <c r="S16" s="46">
        <f>F!$H$6+F!$N$7+F!$C$16+F!$I$16+F!$M$15+F!$D$22+F!$N$22</f>
        <v>0</v>
      </c>
      <c r="T16" s="46">
        <f>F!$I$6+F!$M$7+F!$D$16+F!$H$16+F!$N$15+F!$C$22+F!$M$22</f>
        <v>0</v>
      </c>
      <c r="U16" s="46">
        <f>F!$H$6+F!$N$7+F!$C$16+F!$I$16+F!$M$15+F!$D$22+F!$N$22+F!$C$31</f>
        <v>0</v>
      </c>
      <c r="V16" s="46">
        <f>F!$I$6+F!$M$7+F!$D$16+F!$H$16+F!$N$15+F!$C$22+F!$M$22+F!$D$31</f>
        <v>0</v>
      </c>
      <c r="W16" s="46">
        <f>F!$H$6+F!$N$7+F!$C$16+F!$I$16+F!$M$15+F!$D$22+F!$N$22+F!$C$31+F!$I$32</f>
        <v>0</v>
      </c>
      <c r="X16" s="46">
        <f>F!$I$6+F!$M$7+F!$D$16+F!$H$16+F!$N$15+F!$C$22+F!$M$22+F!$D$31+F!$H$32</f>
        <v>0</v>
      </c>
      <c r="Y16" s="46">
        <f>F!$H$6+F!$N$7+F!$C$16+F!$I$16+F!$M$15+F!$D$22+F!$N$22+F!$C$31+F!$I$32+F!$M$32</f>
        <v>0</v>
      </c>
      <c r="Z16" s="46">
        <f>F!$I$6+F!$M$7+F!$D$16+F!$H$16+F!$N$15+F!$C$22+F!$M$22+F!$D$31+F!$H$32+F!$N$32</f>
        <v>0</v>
      </c>
      <c r="AA16" s="46">
        <f>F!$H$6+F!$N$7+F!$C$16+F!$I$16+F!$M$15+F!$D$22+F!$N$22+F!$C$31+F!$I$32+F!$M$32+F!$D$39</f>
        <v>0</v>
      </c>
      <c r="AB16" s="46">
        <f>F!$I$6+F!$M$7+F!$D$16+F!$H$16+F!$N$15+F!$C$22+F!$M$22+F!$D$31+F!$H$32+F!$N$32+F!$C$39</f>
        <v>0</v>
      </c>
      <c r="AC16" s="46">
        <f>F!$H$6+F!$N$7+F!$C$16+F!$I$16+F!$M$15+F!$D$22+F!$N$22+F!$C$31+F!$I$32+F!$M$32+F!$D$39+F!$H$38</f>
        <v>0</v>
      </c>
      <c r="AD16" s="46">
        <f>F!$I$6+F!$M$7+F!$D$16+F!$H$16+F!$N$15+F!$C$22+F!$M$22+F!$D$31+F!$H$32+F!$N$32+F!$C$39+F!$I$38</f>
        <v>0</v>
      </c>
      <c r="AE16" s="62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0">
        <v>2</v>
      </c>
      <c r="B17" s="11" t="str">
        <f>T!B7</f>
        <v>KEÇİÖRENGÜCÜ</v>
      </c>
      <c r="C17" s="44">
        <f>F!$D$6</f>
        <v>0</v>
      </c>
      <c r="D17" s="44">
        <f>F!$C$6</f>
        <v>0</v>
      </c>
      <c r="E17" s="44">
        <f>F!$D$6</f>
        <v>0</v>
      </c>
      <c r="F17" s="44">
        <f>F!$C$6</f>
        <v>0</v>
      </c>
      <c r="G17" s="44">
        <f>F!$D$6+F!$M$6</f>
        <v>0</v>
      </c>
      <c r="H17" s="44">
        <f>F!$C$6+F!$N$6</f>
        <v>0</v>
      </c>
      <c r="I17" s="44">
        <f>F!$D$6+F!$M$6+F!$D$15</f>
        <v>0</v>
      </c>
      <c r="J17" s="44">
        <f>F!$C$6+F!$N$6+F!$C$15</f>
        <v>0</v>
      </c>
      <c r="K17" s="44">
        <f>F!$D$6+F!$M$6+F!$D$15+F!$H$16</f>
        <v>0</v>
      </c>
      <c r="L17" s="44">
        <f>F!$C$6+F!$N$6+F!$C$15+F!$I$16</f>
        <v>0</v>
      </c>
      <c r="M17" s="44">
        <f>F!$D$6+F!$M$6+F!$D$15+F!$H$16+F!$N$16</f>
        <v>0</v>
      </c>
      <c r="N17" s="44">
        <f>F!$C$6+F!$N$6+F!$C$15+F!$I$16+F!$M$16</f>
        <v>0</v>
      </c>
      <c r="O17" s="44">
        <f>F!$D$6+F!$M$6+F!$D$15+F!$H$16+F!$N$16+F!$C$23</f>
        <v>0</v>
      </c>
      <c r="P17" s="44">
        <f>F!$C$6+F!$N$6+F!$C$15+F!$I$16+F!$M$16+F!$D$23</f>
        <v>0</v>
      </c>
      <c r="Q17" s="44">
        <f>F!$D$6+F!$M$6+F!$D$15+F!$H$16+F!$N$16+F!$C$23+F!$H$22</f>
        <v>0</v>
      </c>
      <c r="R17" s="44">
        <f>F!$C$6+F!$N$6+F!$C$15+F!$I$16+F!$M$16+F!$D$23+F!$I$22</f>
        <v>0</v>
      </c>
      <c r="S17" s="44">
        <f>F!$D$6+F!$M$6+F!$D$15+F!$H$16+F!$N$16+F!$C$23+F!$H$22</f>
        <v>0</v>
      </c>
      <c r="T17" s="44">
        <f>F!$C$6+F!$N$6+F!$C$15+F!$I$16+F!$M$16+F!$D$23+F!$I$22</f>
        <v>0</v>
      </c>
      <c r="U17" s="44">
        <f>F!$D$6+F!$M$6+F!$D$15+F!$H$16+F!$N$16+F!$C$23+F!$H$22+F!$D$30</f>
        <v>0</v>
      </c>
      <c r="V17" s="44">
        <f>F!$C$6+F!$N$6+F!$C$15+F!$I$16+F!$M$16+F!$D$23+F!$I$22+F!$C$30</f>
        <v>0</v>
      </c>
      <c r="W17" s="44">
        <f>F!$D$6+F!$M$6+F!$D$15+F!$H$16+F!$N$16+F!$C$23+F!$H$22+F!$D$30+F!$H$31</f>
        <v>0</v>
      </c>
      <c r="X17" s="44">
        <f>F!$C$6+F!$N$6+F!$C$15+F!$I$16+F!$M$16+F!$D$23+F!$I$22+F!$C$30+F!$I$31</f>
        <v>0</v>
      </c>
      <c r="Y17" s="44">
        <f>F!$D$6+F!$M$6+F!$D$15+F!$H$16+F!$N$16+F!$C$23+F!$H$22+F!$D$30+F!$H$31+F!$N$32</f>
        <v>0</v>
      </c>
      <c r="Z17" s="44">
        <f>F!$C$6+F!$N$6+F!$C$15+F!$I$16+F!$M$16+F!$D$23+F!$I$22+F!$C$30+F!$I$31+F!$M$32</f>
        <v>0</v>
      </c>
      <c r="AA17" s="44">
        <f>F!$D$6+F!$M$6+F!$D$15+F!$H$16+F!$N$16+F!$C$23+F!$H$22+F!$D$30+F!$H$31+F!$N$32+F!$C$40</f>
        <v>0</v>
      </c>
      <c r="AB17" s="44">
        <f>F!$C$6+F!$N$6+F!$C$15+F!$I$16+F!$M$16+F!$D$23+F!$I$22+F!$C$30+F!$I$31+F!$M$32+F!$D$40</f>
        <v>0</v>
      </c>
      <c r="AC17" s="44">
        <f>F!$D$6+F!$M$6+F!$D$15+F!$H$16+F!$N$16+F!$C$23+F!$H$22+F!$D$30+F!$H$31+F!$N$32+F!$C$40+F!$I$39</f>
        <v>0</v>
      </c>
      <c r="AD17" s="44">
        <f>F!$C$6+F!$N$6+F!$C$15+F!$I$16+F!$M$16+F!$D$23+F!$I$22+F!$C$30+F!$I$31+F!$M$32+F!$D$40+F!$H$39</f>
        <v>0</v>
      </c>
      <c r="AE17" s="62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0">
        <v>3</v>
      </c>
      <c r="B18" s="11" t="str">
        <f>T!B8</f>
        <v>HACETTEPE SPOR</v>
      </c>
      <c r="C18" s="94">
        <f>F!$C$7</f>
        <v>0</v>
      </c>
      <c r="D18" s="94">
        <f>F!$D$7</f>
        <v>0</v>
      </c>
      <c r="E18" s="94">
        <f>F!$C$7+F!$I$6</f>
        <v>0</v>
      </c>
      <c r="F18" s="94">
        <f>F!$D$7+F!$H$6</f>
        <v>0</v>
      </c>
      <c r="G18" s="94">
        <f>F!$C$7+F!$I$6</f>
        <v>0</v>
      </c>
      <c r="H18" s="94">
        <f>F!$D$7+F!$H$6</f>
        <v>0</v>
      </c>
      <c r="I18" s="94">
        <f>F!$C$7+F!$I$6+F!$C$14</f>
        <v>0</v>
      </c>
      <c r="J18" s="94">
        <f>F!$D$7+F!$H$6+F!$D$14</f>
        <v>0</v>
      </c>
      <c r="K18" s="94">
        <f>F!$C$7+F!$I$6+F!$C$14+F!$I$15</f>
        <v>0</v>
      </c>
      <c r="L18" s="94">
        <f>F!$D$7+F!$H$6+F!$D$14+F!$H$15</f>
        <v>0</v>
      </c>
      <c r="M18" s="94">
        <f>F!$C$7+F!$I$6+F!$C$14+F!$I$15+F!$M$16</f>
        <v>0</v>
      </c>
      <c r="N18" s="94">
        <f>F!$D$7+F!$H$6+F!$D$14+F!$H$15+F!$N$16</f>
        <v>0</v>
      </c>
      <c r="O18" s="94">
        <f>F!$C$7+F!$I$6+F!$C$14+F!$I$15+F!$M$16+F!$D$24</f>
        <v>0</v>
      </c>
      <c r="P18" s="94">
        <f>F!$D$7+F!$H$6+F!$D$14+F!$H$15+F!$N$16+F!$C$24</f>
        <v>0</v>
      </c>
      <c r="Q18" s="94">
        <f>F!$C$7+F!$I$6+F!$C$14+F!$I$15+F!$M$16+F!$D$24+F!$I$23</f>
        <v>0</v>
      </c>
      <c r="R18" s="94">
        <f>F!$D$7+F!$H$6+F!$D$14+F!$H$15+F!$N$16+F!$C$24+F!$H$23</f>
        <v>0</v>
      </c>
      <c r="S18" s="94">
        <f>F!$C$7+F!$I$6+F!$C$14+F!$I$15+F!$M$16+F!$D$24+F!$I$23+F!$M$22</f>
        <v>0</v>
      </c>
      <c r="T18" s="94">
        <f>F!$D$7+F!$H$6+F!$D$14+F!$H$15+F!$N$16+F!$C$24+F!$H$23+F!$N$22</f>
        <v>0</v>
      </c>
      <c r="U18" s="94">
        <f>F!$C$7+F!$I$6+F!$C$14+F!$I$15+F!$M$16+F!$D$24+F!$I$23+F!$M$22</f>
        <v>0</v>
      </c>
      <c r="V18" s="94">
        <f>F!$D$7+F!$H$6+F!$D$14+F!$H$15+F!$N$16+F!$C$24+F!$H$23+F!$N$22</f>
        <v>0</v>
      </c>
      <c r="W18" s="46">
        <f>F!$C$7+F!$I$6+F!$C$14+F!$I$15+F!$M$16+F!$D$24+F!$I$23+F!$M$22+F!$I$30</f>
        <v>0</v>
      </c>
      <c r="X18" s="46">
        <f>F!$D$7+F!$H$6+F!$D$14+F!$H$15+F!$N$16+F!$C$24+F!$H$23+F!$N$22+F!$H$30</f>
        <v>0</v>
      </c>
      <c r="Y18" s="46">
        <f>F!$C$7+F!$I$6+F!$C$14+F!$I$15+F!$M$16+F!$D$24+F!$I$23+F!$M$22+F!$I$30+F!$M$31</f>
        <v>0</v>
      </c>
      <c r="Z18" s="46">
        <f>F!$D$7+F!$H$6+F!$D$14+F!$H$15+F!$N$16+F!$C$24+F!$H$23+F!$N$22+F!$H$30+F!$N$31</f>
        <v>0</v>
      </c>
      <c r="AA18" s="46">
        <f>F!$C$7+F!$I$6+F!$C$14+F!$I$15+F!$M$16+F!$D$24+F!$I$23+F!$M$22+F!$I$30+F!$M$31+F!$D$40</f>
        <v>0</v>
      </c>
      <c r="AB18" s="46">
        <f>F!$D$7+F!$H$6+F!$D$14+F!$H$15+F!$N$16+F!$C$24+F!$H$23+F!$N$22+F!$H$30+F!$N$31+F!$C$40</f>
        <v>0</v>
      </c>
      <c r="AC18" s="46">
        <f>F!$C$7+F!$I$6+F!$C$14+F!$I$15+F!$M$16+F!$D$24+F!$I$23+F!$M$22+F!$I$30+F!$M$31+F!$D$40+F!$H$40</f>
        <v>0</v>
      </c>
      <c r="AD18" s="46">
        <f>F!$D$7+F!$H$6+F!$D$14+F!$H$15+F!$N$16+F!$C$24+F!$H$23+F!$N$22+F!$H$30+F!$N$31+F!$C$40+F!$I$40</f>
        <v>0</v>
      </c>
      <c r="AE18" s="62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0">
        <v>4</v>
      </c>
      <c r="B19" s="11" t="str">
        <f>T!B9</f>
        <v>ETİMESGUT BLD. SPOR</v>
      </c>
      <c r="C19" s="44">
        <f>F!$D$8</f>
        <v>0</v>
      </c>
      <c r="D19" s="44">
        <f>F!$C$8</f>
        <v>0</v>
      </c>
      <c r="E19" s="44">
        <f>F!$D$8+F!$H$7</f>
        <v>0</v>
      </c>
      <c r="F19" s="44">
        <f>F!$C$8+F!$I$7</f>
        <v>0</v>
      </c>
      <c r="G19" s="44">
        <f>F!$D$8+F!$H$7+F!$N$6</f>
        <v>0</v>
      </c>
      <c r="H19" s="44">
        <f>F!$C$8+F!$I$7+F!$M$6</f>
        <v>0</v>
      </c>
      <c r="I19" s="44">
        <f>F!$D$8+F!$H$7+F!$N$6</f>
        <v>0</v>
      </c>
      <c r="J19" s="44">
        <f>F!$C$8+F!$I$7+F!$M$6</f>
        <v>0</v>
      </c>
      <c r="K19" s="44">
        <f>F!$D$8+F!$H$7+F!$N$6+F!$H$14</f>
        <v>0</v>
      </c>
      <c r="L19" s="44">
        <f>F!$C$8+F!$I$7+F!$M$6+F!$I$14</f>
        <v>0</v>
      </c>
      <c r="M19" s="44">
        <f>F!$D$8+F!$H$7+F!$N$6+F!$H$14+F!$N$15</f>
        <v>0</v>
      </c>
      <c r="N19" s="44">
        <f>F!$C$8+F!$I$7+F!$M$6+F!$I$14+F!$M$15</f>
        <v>0</v>
      </c>
      <c r="O19" s="44">
        <f>F!$D$8+F!$H$7+F!$N$6+F!$H$14+F!$N$15+F!$C$24</f>
        <v>0</v>
      </c>
      <c r="P19" s="44">
        <f>F!$C$8+F!$I$7+F!$M$6+F!$I$14+F!$M$15+F!$D$24</f>
        <v>0</v>
      </c>
      <c r="Q19" s="44">
        <f>F!$D$8+F!$H$7+F!$N$6+F!$H$14+F!$N$15+F!$C$24+F!$H$24</f>
        <v>0</v>
      </c>
      <c r="R19" s="44">
        <f>F!$C$8+F!$I$7+F!$M$6+F!$I$14+F!$M$15+F!$D$24+F!$I$24</f>
        <v>0</v>
      </c>
      <c r="S19" s="44">
        <f>F!$D$8+F!$H$7+F!$N$6+F!$H$14+F!$N$15+F!$C$24+F!$H$24+F!$N$23</f>
        <v>0</v>
      </c>
      <c r="T19" s="44">
        <f>F!$C$8+F!$I$7+F!$M$6+F!$I$14+F!$M$15+F!$D$24+F!$I$24+F!$M$23</f>
        <v>0</v>
      </c>
      <c r="U19" s="44">
        <f>F!$D$8+F!$H$7+F!$N$6+F!$H$14+F!$N$15+F!$C$24+F!$H$24+F!$N$23+F!$C$30</f>
        <v>0</v>
      </c>
      <c r="V19" s="44">
        <f>F!$C$8+F!$I$7+F!$M$6+F!$I$14+F!$M$15+F!$D$24+F!$I$24+F!$M$23+F!$D$30</f>
        <v>0</v>
      </c>
      <c r="W19" s="44">
        <f>F!$D$8+F!$H$7+F!$N$6+F!$H$14+F!$N$15+F!$C$24+F!$H$24+F!$N$23+F!$C$30</f>
        <v>0</v>
      </c>
      <c r="X19" s="44">
        <f>F!$C$8+F!$I$7+F!$M$6+F!$I$14+F!$M$15+F!$D$24+F!$I$24+F!$M$23+F!$D$30</f>
        <v>0</v>
      </c>
      <c r="Y19" s="44">
        <f>F!$D$8+F!$H$7+F!$N$6+F!$H$14+F!$N$15+F!$C$24+F!$H$24+F!$N$23+F!$C$30+F!$N$30</f>
        <v>0</v>
      </c>
      <c r="Z19" s="44">
        <f>F!$C$8+F!$I$7+F!$M$6+F!$I$14+F!$M$15+F!$D$24+F!$I$24+F!$M$23+F!$D$30+F!$M$30</f>
        <v>0</v>
      </c>
      <c r="AA19" s="44">
        <f>F!$D$8+F!$H$7+F!$N$6+F!$H$14+F!$N$15+F!$C$24+F!$H$24+F!$N$23+F!$C$30+F!$N$30+F!$C$39</f>
        <v>0</v>
      </c>
      <c r="AB19" s="44">
        <f>F!$C$8+F!$I$7+F!$M$6+F!$I$14+F!$M$15+F!$D$24+F!$I$24+F!$M$23+F!$D$30+F!$M$30+F!$D$39</f>
        <v>0</v>
      </c>
      <c r="AC19" s="44">
        <f>F!$D$8+F!$H$7+F!$N$6+F!$H$14+F!$N$15+F!$C$24+F!$H$24+F!$N$23+F!$C$30+F!$N$30+F!$C$39+F!$I$40</f>
        <v>0</v>
      </c>
      <c r="AD19" s="44">
        <f>F!$C$8+F!$I$7+F!$M$6+F!$I$14+F!$M$15+F!$D$24+F!$I$24+F!$M$23+F!$D$30+F!$M$30+F!$D$39+F!$H$40</f>
        <v>0</v>
      </c>
      <c r="AE19" s="62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0">
        <v>5</v>
      </c>
      <c r="B20" s="11" t="str">
        <f>T!B10</f>
        <v>K.ÖREN BLD. BAĞLUM SPOR</v>
      </c>
      <c r="C20" s="46">
        <f>F!$C$8</f>
        <v>0</v>
      </c>
      <c r="D20" s="46">
        <f>F!$D$8</f>
        <v>0</v>
      </c>
      <c r="E20" s="46">
        <f>F!$C$8+F!$I$8</f>
        <v>0</v>
      </c>
      <c r="F20" s="46">
        <f>F!$D$8+F!$H$8</f>
        <v>0</v>
      </c>
      <c r="G20" s="46">
        <f>F!$C$8+F!$I$8+F!$M$7</f>
        <v>0</v>
      </c>
      <c r="H20" s="46">
        <f>F!$D$8+F!$H$8+F!$N$7</f>
        <v>0</v>
      </c>
      <c r="I20" s="46">
        <f>F!$C$8+F!$I$8+F!$M$7+F!$D$14</f>
        <v>0</v>
      </c>
      <c r="J20" s="46">
        <f>F!$D$8+F!$H$8+F!$N$7+F!$C$14</f>
        <v>0</v>
      </c>
      <c r="K20" s="46">
        <f>F!$C$8+F!$I$8+F!$M$7+F!$D$14</f>
        <v>0</v>
      </c>
      <c r="L20" s="46">
        <f>F!$D$8+F!$H$8+F!$N$7+F!$C$14</f>
        <v>0</v>
      </c>
      <c r="M20" s="46">
        <f>F!$C$8+F!$I$8+F!$M$7+F!$D$14+F!$M$14</f>
        <v>0</v>
      </c>
      <c r="N20" s="46">
        <f>F!$D$8+F!$H$8+F!$N$7+F!$C$14+F!$N$14</f>
        <v>0</v>
      </c>
      <c r="O20" s="46">
        <f>F!$C$8+F!$I$8+F!$M$7+F!$D$14+F!$M$14+F!$D$23</f>
        <v>0</v>
      </c>
      <c r="P20" s="46">
        <f>F!$D$8+F!$H$8+F!$N$7+F!$C$14+F!$N$14+F!$C$23</f>
        <v>0</v>
      </c>
      <c r="Q20" s="46">
        <f>F!$C$8+F!$I$8+F!$M$7+F!$D$14+F!$M$14+F!$D$23+F!$I$24</f>
        <v>0</v>
      </c>
      <c r="R20" s="46">
        <f>F!$D$8+F!$H$8+F!$N$7+F!$C$14+F!$N$14+F!$C$23+F!$H$24</f>
        <v>0</v>
      </c>
      <c r="S20" s="46">
        <f>F!$C$8+F!$I$8+F!$M$7+F!$D$14+F!$M$14+F!$D$23+F!$I$24+F!$M$24</f>
        <v>0</v>
      </c>
      <c r="T20" s="46">
        <f>F!$D$8+F!$H$8+F!$N$7+F!$C$14+F!$N$14+F!$C$23+F!$H$24+F!$N$24</f>
        <v>0</v>
      </c>
      <c r="U20" s="46">
        <f>F!$C$8+F!$I$8+F!$M$7+F!$D$14+F!$M$14+F!$D$23+F!$I$24+F!$M$24+F!$D$31</f>
        <v>0</v>
      </c>
      <c r="V20" s="46">
        <f>F!$D$8+F!$H$8+F!$N$7+F!$C$14+F!$N$14+F!$C$23+F!$H$24+F!$N$24+F!$C$31</f>
        <v>0</v>
      </c>
      <c r="W20" s="46">
        <f>F!$C$8+F!$I$8+F!$M$7+F!$D$14+F!$M$14+F!$D$23+F!$I$24+F!$M$24+F!$D$31+F!$H$30</f>
        <v>0</v>
      </c>
      <c r="X20" s="46">
        <f>F!$D$8+F!$H$8+F!$N$7+F!$C$14+F!$N$14+F!$C$23+F!$H$24+F!$N$24+F!$C$31+F!$I$30</f>
        <v>0</v>
      </c>
      <c r="Y20" s="46">
        <f>F!$C$8+F!$I$8+F!$M$7+F!$D$14+F!$M$14+F!$D$23+F!$I$24+F!$M$24+F!$D$31+F!$H$30</f>
        <v>0</v>
      </c>
      <c r="Z20" s="46">
        <f>F!$D$8+F!$H$8+F!$N$7+F!$C$14+F!$N$14+F!$C$23+F!$H$24+F!$N$24+F!$C$31+F!$I$30</f>
        <v>0</v>
      </c>
      <c r="AA20" s="46">
        <f>F!$C$8+F!$I$8+F!$M$7+F!$D$14+F!$M$14+F!$D$23+F!$I$24+F!$M$24+F!$D$31+F!$H$30+F!$D$38</f>
        <v>0</v>
      </c>
      <c r="AB20" s="46">
        <f>F!$D$8+F!$H$8+F!$N$7+F!$C$14+F!$N$14+F!$C$23+F!$H$24+F!$N$24+F!$C$31+F!$I$30+F!$C$38</f>
        <v>0</v>
      </c>
      <c r="AC20" s="46">
        <f>F!$C$8+F!$I$8+F!$M$7+F!$D$14+F!$M$14+F!$D$23+F!$I$24+F!$M$24+F!$D$31+F!$H$30+F!$D$38+F!$H$39</f>
        <v>0</v>
      </c>
      <c r="AD20" s="46">
        <f>F!$D$8+F!$H$8+F!$N$7+F!$C$14+F!$N$14+F!$C$23+F!$H$24+F!$N$24+F!$C$31+F!$I$30+F!$C$38+F!$I$39</f>
        <v>0</v>
      </c>
      <c r="AE20" s="62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0">
        <v>6</v>
      </c>
      <c r="B21" s="11" t="str">
        <f>T!B11</f>
        <v>Y.ALTINDAĞ BLD.SPOR</v>
      </c>
      <c r="C21" s="44">
        <f>F!$D$7</f>
        <v>0</v>
      </c>
      <c r="D21" s="44">
        <f>F!$C$7</f>
        <v>0</v>
      </c>
      <c r="E21" s="44">
        <f>F!$D$7+F!$H$8</f>
        <v>0</v>
      </c>
      <c r="F21" s="44">
        <f>F!$C$7+F!$I$8</f>
        <v>0</v>
      </c>
      <c r="G21" s="44">
        <f>F!$D$7+F!$H$8+F!$N$8</f>
        <v>0</v>
      </c>
      <c r="H21" s="44">
        <f>F!$C$7+F!$I$8+F!$M$8</f>
        <v>0</v>
      </c>
      <c r="I21" s="44">
        <f>F!$D$7+F!$H$8+F!$N$8+F!$C$15</f>
        <v>0</v>
      </c>
      <c r="J21" s="44">
        <f>F!$C$7+F!$I$8+F!$M$8+F!$D$15</f>
        <v>0</v>
      </c>
      <c r="K21" s="44">
        <f>F!$D$7+F!$H$8+F!$N$8+F!$C$15+F!$I$14</f>
        <v>0</v>
      </c>
      <c r="L21" s="44">
        <f>F!$C$7+F!$I$8+F!$M$8+F!$D$15+F!$H$14</f>
        <v>0</v>
      </c>
      <c r="M21" s="44">
        <f>F!$D$7+F!$H$8+F!$N$8+F!$C$15+F!$I$14</f>
        <v>0</v>
      </c>
      <c r="N21" s="44">
        <f>F!$C$7+F!$I$8+F!$M$8+F!$D$15+F!$H$14</f>
        <v>0</v>
      </c>
      <c r="O21" s="44">
        <f>F!$D$7+F!$H$8+F!$N$8+F!$C$15+F!$I$14+F!$C$22</f>
        <v>0</v>
      </c>
      <c r="P21" s="44">
        <f>F!$C$7+F!$I$8+F!$M$8+F!$D$15+F!$H$14+F!$D$22</f>
        <v>0</v>
      </c>
      <c r="Q21" s="44">
        <f>F!$D$7+F!$H$8+F!$N$8+F!$C$15+F!$I$14+F!$C$22+F!$H$23</f>
        <v>0</v>
      </c>
      <c r="R21" s="44">
        <f>F!$C$7+F!$I$8+F!$M$8+F!$D$15+F!$H$14+F!$D$22+F!$I$23</f>
        <v>0</v>
      </c>
      <c r="S21" s="44">
        <f>F!$D$7+F!$H$8+F!$N$8+F!$C$15+F!$I$14+F!$C$22+F!$H$23+F!$N$24</f>
        <v>0</v>
      </c>
      <c r="T21" s="44">
        <f>F!$C$7+F!$I$8+F!$M$8+F!$D$15+F!$H$14+F!$D$22+F!$I$23+F!$M$24</f>
        <v>0</v>
      </c>
      <c r="U21" s="44">
        <f>F!$D$7+F!$H$8+F!$N$8+F!$C$15+F!$I$14+F!$C$22+F!$H$23+F!$N$24+F!$C$32</f>
        <v>0</v>
      </c>
      <c r="V21" s="44">
        <f>F!$C$7+F!$I$8+F!$M$8+F!$D$15+F!$H$14+F!$D$22+F!$I$23+F!$M$24+F!$D$32</f>
        <v>0</v>
      </c>
      <c r="W21" s="44">
        <f>F!$D$7+F!$H$8+F!$N$8+F!$C$15+F!$I$14+F!$C$22+F!$H$23+F!$N$24+F!$C$32+F!$I$31</f>
        <v>0</v>
      </c>
      <c r="X21" s="44">
        <f>F!$C$7+F!$I$8+F!$M$8+F!$D$15+F!$H$14+F!$D$22+F!$I$23+F!$M$24+F!$D$32+F!$H$31</f>
        <v>0</v>
      </c>
      <c r="Y21" s="44">
        <f>F!$D$7+F!$H$8+F!$N$8+F!$C$15+F!$I$14+F!$C$22+F!$H$23+F!$N$24+F!$C$32+F!$I$31+F!$M$30</f>
        <v>0</v>
      </c>
      <c r="Z21" s="44">
        <f>F!$C$7+F!$I$8+F!$M$8+F!$D$15+F!$H$14+F!$D$22+F!$I$23+F!$M$24+F!$D$32+F!$H$31+F!$N$30</f>
        <v>0</v>
      </c>
      <c r="AA21" s="44">
        <f>F!$D$7+F!$H$8+F!$N$8+F!$C$15+F!$I$14+F!$C$22+F!$H$23+F!$N$24+F!$C$32+F!$I$31+F!$M$30</f>
        <v>0</v>
      </c>
      <c r="AB21" s="44">
        <f>F!$C$7+F!$I$8+F!$M$8+F!$D$15+F!$H$14+F!$D$22+F!$I$23+F!$M$24+F!$D$32+F!$H$31+F!$N$30</f>
        <v>0</v>
      </c>
      <c r="AC21" s="44">
        <f>F!$D$7+F!$H$8+F!$N$8+F!$C$15+F!$I$14+F!$C$22+F!$H$23+F!$N$24+F!$C$32+F!$I$31+F!$M$30+F!$I$38</f>
        <v>0</v>
      </c>
      <c r="AD21" s="44">
        <f>F!$C$7+F!$I$8+F!$M$8+F!$D$15+F!$H$14+F!$D$22+F!$I$23+F!$M$24+F!$D$32+F!$H$31+F!$N$30+F!$H$38</f>
        <v>0</v>
      </c>
      <c r="AE21" s="62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0">
        <v>7</v>
      </c>
      <c r="B22" s="11" t="str">
        <f>T!B12</f>
        <v>ANKARA DEMİR SPOR</v>
      </c>
      <c r="C22" s="46">
        <f>F!$C$6</f>
        <v>0</v>
      </c>
      <c r="D22" s="46">
        <f>F!$D$6</f>
        <v>0</v>
      </c>
      <c r="E22" s="46">
        <f>F!$C$6+F!$I$7</f>
        <v>0</v>
      </c>
      <c r="F22" s="46">
        <f>F!$D$6+F!$H$7</f>
        <v>0</v>
      </c>
      <c r="G22" s="46">
        <f>F!$C$6+F!$I$7+F!$M$8</f>
        <v>0</v>
      </c>
      <c r="H22" s="46">
        <f>F!$D$6+F!$H$7+F!$N$8</f>
        <v>0</v>
      </c>
      <c r="I22" s="46">
        <f>F!$C$6+F!$I$7+F!$M$8+F!$D$16</f>
        <v>0</v>
      </c>
      <c r="J22" s="46">
        <f>F!$D$6+F!$H$7+F!$N$8+F!$C$16</f>
        <v>0</v>
      </c>
      <c r="K22" s="46">
        <f>F!$C$6+F!$I$7+F!$M$8+F!$D$16+F!$H$15</f>
        <v>0</v>
      </c>
      <c r="L22" s="46">
        <f>F!$D$6+F!$H$7+F!$N$8+F!$C$16+F!$I$15</f>
        <v>0</v>
      </c>
      <c r="M22" s="46">
        <f>F!$C$6+F!$I$7+F!$M$8+F!$D$16+F!$H$15+F!$N$14</f>
        <v>0</v>
      </c>
      <c r="N22" s="46">
        <f>F!$D$6+F!$H$7+F!$N$8+F!$C$16+F!$I$15+F!$M$14</f>
        <v>0</v>
      </c>
      <c r="O22" s="46">
        <f>F!$C$6+F!$I$7+F!$M$8+F!$D$16+F!$H$15+F!$N$14</f>
        <v>0</v>
      </c>
      <c r="P22" s="46">
        <f>F!$D$6+F!$H$7+F!$N$8+F!$C$16+F!$I$15+F!$M$14</f>
        <v>0</v>
      </c>
      <c r="Q22" s="46">
        <f>F!$C$6+F!$I$7+F!$M$8+F!$D$16+F!$H$15+F!$N$14+F!$I$22</f>
        <v>0</v>
      </c>
      <c r="R22" s="46">
        <f>F!$D$6+F!$H$7+F!$N$8+F!$C$16+F!$I$15+F!$M$14+F!$H$22</f>
        <v>0</v>
      </c>
      <c r="S22" s="46">
        <f>F!$C$6+F!$I$7+F!$M$8+F!$D$16+F!$H$15+F!$N$14+F!$I$22+F!$M$23</f>
        <v>0</v>
      </c>
      <c r="T22" s="46">
        <f>F!$D$6+F!$H$7+F!$N$8+F!$C$16+F!$I$15+F!$M$14+F!$H$22+F!$N$23</f>
        <v>0</v>
      </c>
      <c r="U22" s="46">
        <f>F!$C$6+F!$I$7+F!$M$8+F!$D$16+F!$H$15+F!$N$14+F!$I$22+F!$M$23+F!$D$32</f>
        <v>0</v>
      </c>
      <c r="V22" s="46">
        <f>F!$D$6+F!$H$7+F!$N$8+F!$C$16+F!$I$15+F!$M$14+F!$H$22+F!$N$23+F!$C$32</f>
        <v>0</v>
      </c>
      <c r="W22" s="46">
        <f>F!$C$6+F!$I$7+F!$M$8+F!$D$16+F!$H$15+F!$N$14+F!$I$22+F!$M$23+F!$D$32+F!$H$32</f>
        <v>0</v>
      </c>
      <c r="X22" s="46">
        <f>F!$D$6+F!$H$7+F!$N$8+F!$C$16+F!$I$15+F!$M$14+F!$H$22+F!$N$23+F!$C$32+F!$I$32</f>
        <v>0</v>
      </c>
      <c r="Y22" s="46">
        <f>F!$C$6+F!$I$7+F!$M$8+F!$D$16+F!$H$15+F!$N$14+F!$I$22+F!$M$23+F!$D$32+F!$H$32+F!$N$31</f>
        <v>0</v>
      </c>
      <c r="Z22" s="46">
        <f>F!$D$6+F!$H$7+F!$N$8+F!$C$16+F!$I$15+F!$M$14+F!$H$22+F!$N$23+F!$C$32+F!$I$32+F!$M$31</f>
        <v>0</v>
      </c>
      <c r="AA22" s="46">
        <f>F!$C$6+F!$I$7+F!$M$8+F!$D$16+F!$H$15+F!$N$14+F!$I$22+F!$M$23+F!$D$32+F!$H$32+F!$N$31+F!$C$38</f>
        <v>0</v>
      </c>
      <c r="AB22" s="46">
        <f>F!$D$6+F!$H$7+F!$N$8+F!$C$16+F!$I$15+F!$M$14+F!$H$22+F!$N$23+F!$C$32+F!$I$32+F!$M$31+F!$D$38</f>
        <v>0</v>
      </c>
      <c r="AC22" s="46">
        <f>F!$C$6+F!$I$7+F!$M$8+F!$D$16+F!$H$15+F!$N$14+F!$I$22+F!$M$23+F!$D$32+F!$H$32+F!$N$31+F!$C$38</f>
        <v>0</v>
      </c>
      <c r="AD22" s="46">
        <f>F!$D$6+F!$H$7+F!$N$8+F!$C$16+F!$I$15+F!$M$14+F!$H$22+F!$N$23+F!$C$32+F!$I$32+F!$M$31+F!$D$38</f>
        <v>0</v>
      </c>
      <c r="AE22" s="62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0">
        <v>8</v>
      </c>
      <c r="B23" s="11" t="str">
        <f>T!B13</f>
        <v>BAY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62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7" t="s">
        <v>23</v>
      </c>
      <c r="B24" s="157"/>
      <c r="C24" s="44">
        <f aca="true" t="shared" si="1" ref="C24:AD24">SUM(C16:C23)</f>
        <v>0</v>
      </c>
      <c r="D24" s="44">
        <f t="shared" si="1"/>
        <v>0</v>
      </c>
      <c r="E24" s="46">
        <f t="shared" si="1"/>
        <v>0</v>
      </c>
      <c r="F24" s="46">
        <f t="shared" si="1"/>
        <v>0</v>
      </c>
      <c r="G24" s="44">
        <f t="shared" si="1"/>
        <v>0</v>
      </c>
      <c r="H24" s="44">
        <f t="shared" si="1"/>
        <v>0</v>
      </c>
      <c r="I24" s="46">
        <f t="shared" si="1"/>
        <v>0</v>
      </c>
      <c r="J24" s="46">
        <f t="shared" si="1"/>
        <v>0</v>
      </c>
      <c r="K24" s="44">
        <f t="shared" si="1"/>
        <v>0</v>
      </c>
      <c r="L24" s="44">
        <f t="shared" si="1"/>
        <v>0</v>
      </c>
      <c r="M24" s="46">
        <f t="shared" si="1"/>
        <v>0</v>
      </c>
      <c r="N24" s="46">
        <f t="shared" si="1"/>
        <v>0</v>
      </c>
      <c r="O24" s="44">
        <f t="shared" si="1"/>
        <v>0</v>
      </c>
      <c r="P24" s="44">
        <f t="shared" si="1"/>
        <v>0</v>
      </c>
      <c r="Q24" s="46">
        <f t="shared" si="1"/>
        <v>0</v>
      </c>
      <c r="R24" s="46">
        <f t="shared" si="1"/>
        <v>0</v>
      </c>
      <c r="S24" s="44">
        <f t="shared" si="1"/>
        <v>0</v>
      </c>
      <c r="T24" s="44">
        <f t="shared" si="1"/>
        <v>0</v>
      </c>
      <c r="U24" s="46">
        <f t="shared" si="1"/>
        <v>0</v>
      </c>
      <c r="V24" s="46">
        <f t="shared" si="1"/>
        <v>0</v>
      </c>
      <c r="W24" s="44">
        <f t="shared" si="1"/>
        <v>0</v>
      </c>
      <c r="X24" s="44">
        <f t="shared" si="1"/>
        <v>0</v>
      </c>
      <c r="Y24" s="46">
        <f t="shared" si="1"/>
        <v>0</v>
      </c>
      <c r="Z24" s="46">
        <f t="shared" si="1"/>
        <v>0</v>
      </c>
      <c r="AA24" s="44">
        <f t="shared" si="1"/>
        <v>0</v>
      </c>
      <c r="AB24" s="44">
        <f t="shared" si="1"/>
        <v>0</v>
      </c>
      <c r="AC24" s="46">
        <f t="shared" si="1"/>
        <v>0</v>
      </c>
      <c r="AD24" s="46">
        <f t="shared" si="1"/>
        <v>0</v>
      </c>
      <c r="AE24" s="62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3"/>
      <c r="B25" s="29"/>
      <c r="C25" s="29"/>
      <c r="D25" s="29"/>
      <c r="E25" s="29"/>
      <c r="F25" s="33"/>
      <c r="G25" s="33"/>
      <c r="H25" s="33"/>
      <c r="I25" s="33"/>
      <c r="J25" s="33"/>
      <c r="K25" s="29"/>
      <c r="L25" s="29"/>
      <c r="M25" s="29"/>
      <c r="N25" s="29"/>
      <c r="O25" s="33"/>
      <c r="P25" s="33"/>
      <c r="Q25" s="33"/>
      <c r="R25" s="39"/>
      <c r="S25" s="39"/>
      <c r="T25" s="39"/>
      <c r="U25" s="39"/>
      <c r="V25" s="25"/>
      <c r="W25" s="25"/>
      <c r="X25" s="25"/>
      <c r="Y25" s="25"/>
      <c r="Z25" s="25"/>
      <c r="AA25" s="25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9"/>
      <c r="S26" s="39"/>
      <c r="T26" s="39"/>
      <c r="U26" s="39"/>
      <c r="V26" s="25"/>
      <c r="W26" s="25"/>
      <c r="X26" s="25"/>
      <c r="Y26" s="25"/>
      <c r="Z26" s="25"/>
      <c r="AA26" s="25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35.25" customHeight="1">
      <c r="A27" s="158" t="s">
        <v>41</v>
      </c>
      <c r="B27" s="158"/>
      <c r="C27" s="158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9"/>
      <c r="S27" s="39"/>
      <c r="T27" s="39"/>
      <c r="U27" s="39"/>
      <c r="V27" s="25"/>
      <c r="W27" s="25"/>
      <c r="X27" s="25"/>
      <c r="Y27" s="25"/>
      <c r="Z27" s="25"/>
      <c r="AA27" s="25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7"/>
      <c r="L28" s="37"/>
      <c r="M28" s="37"/>
      <c r="N28" s="30"/>
      <c r="O28" s="37"/>
      <c r="P28" s="37"/>
      <c r="Q28" s="37"/>
      <c r="R28" s="39"/>
      <c r="S28" s="39"/>
      <c r="T28" s="39"/>
      <c r="U28" s="39"/>
      <c r="V28" s="25"/>
      <c r="W28" s="25"/>
      <c r="X28" s="25"/>
      <c r="Y28" s="25"/>
      <c r="Z28" s="25"/>
      <c r="AA28" s="25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1"/>
      <c r="B29" s="41"/>
      <c r="C29" s="41"/>
      <c r="D29" s="41"/>
      <c r="E29" s="41"/>
      <c r="F29" s="41"/>
      <c r="G29" s="41"/>
      <c r="H29" s="41"/>
      <c r="I29" s="28"/>
      <c r="J29" s="41"/>
      <c r="K29" s="41"/>
      <c r="L29" s="41"/>
      <c r="M29" s="41"/>
      <c r="N29" s="41"/>
      <c r="O29" s="41"/>
      <c r="P29" s="41"/>
      <c r="Q29" s="41"/>
      <c r="R29" s="39"/>
      <c r="S29" s="41"/>
      <c r="T29" s="41"/>
      <c r="U29" s="41"/>
      <c r="V29" s="41"/>
      <c r="W29" s="41"/>
      <c r="X29" s="41"/>
      <c r="Y29" s="41"/>
      <c r="Z29" s="41"/>
      <c r="AA29" s="25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1"/>
      <c r="B30" s="41"/>
      <c r="C30" s="41"/>
      <c r="D30" s="41"/>
      <c r="E30" s="41"/>
      <c r="F30" s="41"/>
      <c r="G30" s="41"/>
      <c r="H30" s="41"/>
      <c r="I30" s="28"/>
      <c r="J30" s="41"/>
      <c r="K30" s="41"/>
      <c r="L30" s="41"/>
      <c r="M30" s="41"/>
      <c r="N30" s="41"/>
      <c r="O30" s="41"/>
      <c r="P30" s="41"/>
      <c r="Q30" s="41"/>
      <c r="R30" s="39"/>
      <c r="S30" s="41"/>
      <c r="T30" s="41"/>
      <c r="U30" s="41"/>
      <c r="V30" s="41"/>
      <c r="W30" s="41"/>
      <c r="X30" s="41"/>
      <c r="Y30" s="41"/>
      <c r="Z30" s="41"/>
      <c r="AA30" s="25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1"/>
      <c r="B31" s="41"/>
      <c r="C31" s="41"/>
      <c r="D31" s="41"/>
      <c r="E31" s="41"/>
      <c r="F31" s="41"/>
      <c r="G31" s="41"/>
      <c r="H31" s="41"/>
      <c r="I31" s="28"/>
      <c r="J31" s="41"/>
      <c r="K31" s="41"/>
      <c r="L31" s="41"/>
      <c r="M31" s="41"/>
      <c r="N31" s="41"/>
      <c r="O31" s="41"/>
      <c r="P31" s="41"/>
      <c r="Q31" s="41"/>
      <c r="R31" s="39"/>
      <c r="S31" s="41"/>
      <c r="T31" s="41"/>
      <c r="U31" s="41"/>
      <c r="V31" s="41"/>
      <c r="W31" s="41"/>
      <c r="X31" s="41"/>
      <c r="Y31" s="41"/>
      <c r="Z31" s="41"/>
      <c r="AA31" s="25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3"/>
      <c r="B32" s="28"/>
      <c r="C32" s="28"/>
      <c r="D32" s="28"/>
      <c r="E32" s="35"/>
      <c r="F32" s="28"/>
      <c r="G32" s="28"/>
      <c r="H32" s="28"/>
      <c r="I32" s="28"/>
      <c r="J32" s="33"/>
      <c r="K32" s="28"/>
      <c r="L32" s="28"/>
      <c r="M32" s="28"/>
      <c r="N32" s="30"/>
      <c r="O32" s="28"/>
      <c r="P32" s="28"/>
      <c r="Q32" s="28"/>
      <c r="R32" s="31"/>
      <c r="S32" s="31"/>
      <c r="T32" s="31"/>
      <c r="U32" s="27"/>
    </row>
    <row r="33" spans="1:21" ht="15" customHeight="1">
      <c r="A33" s="33"/>
      <c r="B33" s="28"/>
      <c r="C33" s="28"/>
      <c r="D33" s="28"/>
      <c r="E33" s="35"/>
      <c r="F33" s="28"/>
      <c r="G33" s="28"/>
      <c r="H33" s="28"/>
      <c r="I33" s="28"/>
      <c r="J33" s="33"/>
      <c r="K33" s="28"/>
      <c r="L33" s="28"/>
      <c r="M33" s="28"/>
      <c r="N33" s="30"/>
      <c r="O33" s="28"/>
      <c r="P33" s="28"/>
      <c r="Q33" s="28"/>
      <c r="R33" s="31"/>
      <c r="S33" s="31"/>
      <c r="T33" s="31"/>
      <c r="U33" s="27"/>
    </row>
    <row r="34" spans="1:21" ht="15" customHeight="1">
      <c r="A34" s="33"/>
      <c r="B34" s="28"/>
      <c r="C34" s="28"/>
      <c r="D34" s="28"/>
      <c r="E34" s="35"/>
      <c r="F34" s="28"/>
      <c r="G34" s="28"/>
      <c r="H34" s="28"/>
      <c r="I34" s="28"/>
      <c r="J34" s="33"/>
      <c r="K34" s="28"/>
      <c r="L34" s="28"/>
      <c r="M34" s="28"/>
      <c r="N34" s="30"/>
      <c r="O34" s="28"/>
      <c r="P34" s="28"/>
      <c r="Q34" s="28"/>
      <c r="R34" s="31"/>
      <c r="S34" s="31"/>
      <c r="T34" s="31"/>
      <c r="U34" s="27"/>
    </row>
    <row r="35" spans="1:21" ht="9" customHeight="1">
      <c r="A35" s="32"/>
      <c r="B35" s="29"/>
      <c r="C35" s="29"/>
      <c r="D35" s="29"/>
      <c r="E35" s="29"/>
      <c r="F35" s="32"/>
      <c r="G35" s="32"/>
      <c r="H35" s="32"/>
      <c r="I35" s="32"/>
      <c r="J35" s="32"/>
      <c r="K35" s="29"/>
      <c r="L35" s="29"/>
      <c r="M35" s="29"/>
      <c r="N35" s="29"/>
      <c r="O35" s="32"/>
      <c r="P35" s="32"/>
      <c r="Q35" s="32"/>
      <c r="R35" s="31"/>
      <c r="S35" s="31"/>
      <c r="T35" s="31"/>
      <c r="U35" s="27"/>
    </row>
  </sheetData>
  <sheetProtection/>
  <mergeCells count="35">
    <mergeCell ref="A27:C27"/>
    <mergeCell ref="Y14:Z14"/>
    <mergeCell ref="AA14:AB14"/>
    <mergeCell ref="AC14:AD14"/>
    <mergeCell ref="E14:F14"/>
    <mergeCell ref="G14:H14"/>
    <mergeCell ref="I14:J14"/>
    <mergeCell ref="K14:L14"/>
    <mergeCell ref="A24:B24"/>
    <mergeCell ref="W14:X14"/>
    <mergeCell ref="AP2:AR2"/>
    <mergeCell ref="AA2:AC2"/>
    <mergeCell ref="U2:W2"/>
    <mergeCell ref="X2:Z2"/>
    <mergeCell ref="AM2:AO2"/>
    <mergeCell ref="AD2:AF2"/>
    <mergeCell ref="AG2:AI2"/>
    <mergeCell ref="AJ2:AL2"/>
    <mergeCell ref="A2:A3"/>
    <mergeCell ref="O14:P14"/>
    <mergeCell ref="Q14:R14"/>
    <mergeCell ref="S14:T14"/>
    <mergeCell ref="L2:N2"/>
    <mergeCell ref="O2:Q2"/>
    <mergeCell ref="R2:T2"/>
    <mergeCell ref="M14:N14"/>
    <mergeCell ref="A12:B12"/>
    <mergeCell ref="A14:A15"/>
    <mergeCell ref="U14:V14"/>
    <mergeCell ref="B2:B3"/>
    <mergeCell ref="C2:E2"/>
    <mergeCell ref="F2:H2"/>
    <mergeCell ref="I2:K2"/>
    <mergeCell ref="B14:B15"/>
    <mergeCell ref="C14:D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T7" sqref="T7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62" t="s">
        <v>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</row>
    <row r="2" spans="1:26" ht="21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57"/>
      <c r="J2" s="161" t="s">
        <v>1</v>
      </c>
      <c r="K2" s="161"/>
      <c r="L2" s="161"/>
      <c r="M2" s="161"/>
      <c r="N2" s="161"/>
      <c r="O2" s="161"/>
      <c r="P2" s="161"/>
      <c r="Q2" s="161"/>
      <c r="R2" s="59"/>
      <c r="S2" s="159" t="s">
        <v>2</v>
      </c>
      <c r="T2" s="159"/>
      <c r="U2" s="159"/>
      <c r="V2" s="159"/>
      <c r="W2" s="159"/>
      <c r="X2" s="159"/>
      <c r="Y2" s="159"/>
      <c r="Z2" s="159"/>
    </row>
    <row r="3" spans="1:26" ht="18" customHeight="1">
      <c r="A3" s="147" t="s">
        <v>24</v>
      </c>
      <c r="B3" s="148"/>
      <c r="C3" s="148"/>
      <c r="D3" s="149"/>
      <c r="E3" s="159" t="s">
        <v>25</v>
      </c>
      <c r="F3" s="159"/>
      <c r="G3" s="159"/>
      <c r="H3" s="159"/>
      <c r="I3" s="57"/>
      <c r="J3" s="161" t="s">
        <v>24</v>
      </c>
      <c r="K3" s="161"/>
      <c r="L3" s="161"/>
      <c r="M3" s="161"/>
      <c r="N3" s="161" t="s">
        <v>25</v>
      </c>
      <c r="O3" s="161"/>
      <c r="P3" s="161"/>
      <c r="Q3" s="161"/>
      <c r="R3" s="59"/>
      <c r="S3" s="159" t="s">
        <v>24</v>
      </c>
      <c r="T3" s="159"/>
      <c r="U3" s="159"/>
      <c r="V3" s="159"/>
      <c r="W3" s="159" t="s">
        <v>25</v>
      </c>
      <c r="X3" s="159"/>
      <c r="Y3" s="159"/>
      <c r="Z3" s="159"/>
    </row>
    <row r="4" spans="1:26" ht="18" customHeight="1">
      <c r="A4" s="42" t="s">
        <v>27</v>
      </c>
      <c r="B4" s="42" t="s">
        <v>15</v>
      </c>
      <c r="C4" s="42" t="s">
        <v>16</v>
      </c>
      <c r="D4" s="42" t="s">
        <v>17</v>
      </c>
      <c r="E4" s="42" t="s">
        <v>27</v>
      </c>
      <c r="F4" s="42" t="s">
        <v>15</v>
      </c>
      <c r="G4" s="42" t="s">
        <v>16</v>
      </c>
      <c r="H4" s="42" t="s">
        <v>17</v>
      </c>
      <c r="I4" s="57"/>
      <c r="J4" s="56" t="s">
        <v>27</v>
      </c>
      <c r="K4" s="56" t="s">
        <v>15</v>
      </c>
      <c r="L4" s="56" t="s">
        <v>16</v>
      </c>
      <c r="M4" s="56" t="s">
        <v>17</v>
      </c>
      <c r="N4" s="56" t="s">
        <v>27</v>
      </c>
      <c r="O4" s="56" t="s">
        <v>15</v>
      </c>
      <c r="P4" s="56" t="s">
        <v>16</v>
      </c>
      <c r="Q4" s="56" t="s">
        <v>17</v>
      </c>
      <c r="R4" s="59"/>
      <c r="S4" s="42" t="s">
        <v>27</v>
      </c>
      <c r="T4" s="42" t="s">
        <v>15</v>
      </c>
      <c r="U4" s="42" t="s">
        <v>16</v>
      </c>
      <c r="V4" s="42" t="s">
        <v>17</v>
      </c>
      <c r="W4" s="42" t="s">
        <v>27</v>
      </c>
      <c r="X4" s="42" t="s">
        <v>15</v>
      </c>
      <c r="Y4" s="42" t="s">
        <v>16</v>
      </c>
      <c r="Z4" s="42" t="s">
        <v>17</v>
      </c>
    </row>
    <row r="5" spans="1:31" ht="18" customHeight="1">
      <c r="A5" s="45" t="str">
        <f>T!B12</f>
        <v>ANKARA DEMİR SPOR</v>
      </c>
      <c r="B5" s="46">
        <f>IF(F!C6&gt;F!D6,AD$5,AE$5)</f>
        <v>0</v>
      </c>
      <c r="C5" s="46">
        <f>IF(F!C6=F!D6,AD$5,AE$5)</f>
        <v>1</v>
      </c>
      <c r="D5" s="46">
        <f>IF(F!C6&lt;F!D6,AD$5,AE$5)</f>
        <v>0</v>
      </c>
      <c r="E5" s="45" t="str">
        <f>T!B7</f>
        <v>KEÇİÖRENGÜCÜ</v>
      </c>
      <c r="F5" s="46">
        <f>IF(F!D6&gt;F!C6,AD$5,AE$5)</f>
        <v>0</v>
      </c>
      <c r="G5" s="46">
        <f>IF(F!C6=F!D6,AD$5,AE$5)</f>
        <v>1</v>
      </c>
      <c r="H5" s="46">
        <f>IF(F!C6&gt;F!D6,AD$5,AE$5)</f>
        <v>0</v>
      </c>
      <c r="I5" s="51"/>
      <c r="J5" s="43" t="str">
        <f>T!B6</f>
        <v>ADLİYE SPOR</v>
      </c>
      <c r="K5" s="44">
        <f>IF(F!H6&gt;F!I6,AD$5,AE$5)</f>
        <v>0</v>
      </c>
      <c r="L5" s="44">
        <f>IF(F!H6=F!I6,AD$5,AE$5)</f>
        <v>1</v>
      </c>
      <c r="M5" s="44">
        <f>IF(F!H6&lt;F!I6,AD$5,AE$5)</f>
        <v>0</v>
      </c>
      <c r="N5" s="43" t="str">
        <f>T!B8</f>
        <v>HACETTEPE SPOR</v>
      </c>
      <c r="O5" s="44">
        <f>IF(F!H6&lt;F!I6,AD$5,AE$5)</f>
        <v>0</v>
      </c>
      <c r="P5" s="44">
        <f>IF(F!H6=F!I6,AD$5,AE$5)</f>
        <v>1</v>
      </c>
      <c r="Q5" s="44">
        <f>IF(F!H6&gt;F!I6,AD$5,AE$5)</f>
        <v>0</v>
      </c>
      <c r="R5" s="59"/>
      <c r="S5" s="45" t="str">
        <f>T!B7</f>
        <v>KEÇİÖRENGÜCÜ</v>
      </c>
      <c r="T5" s="46">
        <f>IF(F!M6&gt;F!N6,AD$5,AE$5)</f>
        <v>0</v>
      </c>
      <c r="U5" s="46">
        <f>IF(F!M6=F!N6,AD$5,AE$5)</f>
        <v>1</v>
      </c>
      <c r="V5" s="46">
        <f>IF(F!M6&lt;F!N6,AD$5,AE$5)</f>
        <v>0</v>
      </c>
      <c r="W5" s="45" t="str">
        <f>T!B9</f>
        <v>ETİMESGUT BLD. SPOR</v>
      </c>
      <c r="X5" s="46">
        <f>IF(F!M6&lt;F!N6,AD$5,AE$5)</f>
        <v>0</v>
      </c>
      <c r="Y5" s="46">
        <f>IF(F!M6=F!N6,AD$5,AE$5)</f>
        <v>1</v>
      </c>
      <c r="Z5" s="46">
        <f>IF(F!M6&gt;F!N6,AD$5,AE$5)</f>
        <v>0</v>
      </c>
      <c r="AD5">
        <v>1</v>
      </c>
      <c r="AE5">
        <v>0</v>
      </c>
    </row>
    <row r="6" spans="1:26" ht="18" customHeight="1">
      <c r="A6" s="45" t="str">
        <f>T!B8</f>
        <v>HACETTEPE SPOR</v>
      </c>
      <c r="B6" s="46">
        <f>IF(F!C7&gt;F!D7,AD$5,AE$5)</f>
        <v>0</v>
      </c>
      <c r="C6" s="46">
        <f>IF(F!C7=F!D7,AD$5,AE$5)</f>
        <v>1</v>
      </c>
      <c r="D6" s="46">
        <f>IF(F!C7&lt;F!D7,AD$5,AE$5)</f>
        <v>0</v>
      </c>
      <c r="E6" s="45" t="str">
        <f>T!B11</f>
        <v>Y.ALTINDAĞ BLD.SPOR</v>
      </c>
      <c r="F6" s="46">
        <f>IF(F!D7&gt;F!C7,AD$5,AE$5)</f>
        <v>0</v>
      </c>
      <c r="G6" s="46">
        <f>IF(F!C7=F!D7,AD$5,AE$5)</f>
        <v>1</v>
      </c>
      <c r="H6" s="46">
        <f>IF(F!C7&gt;F!D7,AD$5,AE$5)</f>
        <v>0</v>
      </c>
      <c r="I6" s="51"/>
      <c r="J6" s="43" t="str">
        <f>T!B9</f>
        <v>ETİMESGUT BLD. SPOR</v>
      </c>
      <c r="K6" s="44">
        <f>IF(F!H7&gt;F!I7,AD$5,AE$5)</f>
        <v>0</v>
      </c>
      <c r="L6" s="44">
        <f>IF(F!H7=F!I7,AD$5,AE$5)</f>
        <v>1</v>
      </c>
      <c r="M6" s="44">
        <f>IF(F!H7&lt;F!I7,AD$5,AE$5)</f>
        <v>0</v>
      </c>
      <c r="N6" s="43" t="str">
        <f>T!B12</f>
        <v>ANKARA DEMİR SPOR</v>
      </c>
      <c r="O6" s="44">
        <f>IF(F!H7&lt;F!I7,AD$5,AE$5)</f>
        <v>0</v>
      </c>
      <c r="P6" s="44">
        <f>IF(F!H7=F!I7,AD$5,AE$5)</f>
        <v>1</v>
      </c>
      <c r="Q6" s="44">
        <f>IF(F!H7&gt;F!I7,AD$5,AE$5)</f>
        <v>0</v>
      </c>
      <c r="R6" s="59"/>
      <c r="S6" s="45" t="str">
        <f>T!B10</f>
        <v>K.ÖREN BLD. BAĞLUM SPOR</v>
      </c>
      <c r="T6" s="46">
        <f>IF(F!M7&gt;F!N7,AD$5,AE$5)</f>
        <v>0</v>
      </c>
      <c r="U6" s="46">
        <f>IF(F!M7=F!N7,AD$5,AE$5)</f>
        <v>1</v>
      </c>
      <c r="V6" s="46">
        <f>IF(F!M7&lt;F!N7,AD$5,AE$5)</f>
        <v>0</v>
      </c>
      <c r="W6" s="45" t="str">
        <f>T!B6</f>
        <v>ADLİYE SPOR</v>
      </c>
      <c r="X6" s="46">
        <f>IF(F!M7&lt;F!N7,AD$5,AE$5)</f>
        <v>0</v>
      </c>
      <c r="Y6" s="46">
        <f>IF(F!M7=F!N7,AD$5,AE$5)</f>
        <v>1</v>
      </c>
      <c r="Z6" s="46">
        <f>IF(F!M7&gt;F!N7,AD$5,AE$5)</f>
        <v>0</v>
      </c>
    </row>
    <row r="7" spans="1:26" ht="18" customHeight="1">
      <c r="A7" s="45" t="str">
        <f>T!B10</f>
        <v>K.ÖREN BLD. BAĞLUM SPOR</v>
      </c>
      <c r="B7" s="46">
        <f>IF(F!C8&gt;F!D8,AD$5,AE$5)</f>
        <v>0</v>
      </c>
      <c r="C7" s="46">
        <f>IF(F!C8=F!D8,AD$5,AE$5)</f>
        <v>1</v>
      </c>
      <c r="D7" s="46">
        <f>IF(F!C8&lt;F!D8,AD$5,AE$5)</f>
        <v>0</v>
      </c>
      <c r="E7" s="45" t="str">
        <f>T!B9</f>
        <v>ETİMESGUT BLD. SPOR</v>
      </c>
      <c r="F7" s="46">
        <f>IF(F!D8&gt;F!C8,AD$5,AE$5)</f>
        <v>0</v>
      </c>
      <c r="G7" s="46">
        <f>IF(F!C8=F!D8,AD$5,AE$5)</f>
        <v>1</v>
      </c>
      <c r="H7" s="46">
        <f>IF(F!C8&gt;F!D8,AD$5,AE$5)</f>
        <v>0</v>
      </c>
      <c r="I7" s="51"/>
      <c r="J7" s="43" t="str">
        <f>T!B11</f>
        <v>Y.ALTINDAĞ BLD.SPOR</v>
      </c>
      <c r="K7" s="44">
        <f>IF(F!H8&gt;F!I8,AD$5,AE$5)</f>
        <v>0</v>
      </c>
      <c r="L7" s="44">
        <f>IF(F!H8=F!I8,AD$5,AE$5)</f>
        <v>1</v>
      </c>
      <c r="M7" s="44">
        <f>IF(F!H8&lt;F!I8,AD$5,AE$5)</f>
        <v>0</v>
      </c>
      <c r="N7" s="43" t="str">
        <f>T!B10</f>
        <v>K.ÖREN BLD. BAĞLUM SPOR</v>
      </c>
      <c r="O7" s="44">
        <f>IF(F!H8&lt;F!I8,AD$5,AE$5)</f>
        <v>0</v>
      </c>
      <c r="P7" s="44">
        <f>IF(F!H8=F!I8,AD$5,AE$5)</f>
        <v>1</v>
      </c>
      <c r="Q7" s="44">
        <f>IF(F!H8&gt;F!I8,AD$5,AE$5)</f>
        <v>0</v>
      </c>
      <c r="R7" s="59"/>
      <c r="S7" s="45" t="str">
        <f>T!B12</f>
        <v>ANKARA DEMİR SPOR</v>
      </c>
      <c r="T7" s="46">
        <f>IF(F!M8&gt;F!N8,AD$5,AE$5)</f>
        <v>0</v>
      </c>
      <c r="U7" s="46">
        <f>IF(F!M8=F!N8,AD$5,AE$5)</f>
        <v>1</v>
      </c>
      <c r="V7" s="46">
        <f>IF(F!M8&lt;F!N8,AD$5,AE$5)</f>
        <v>0</v>
      </c>
      <c r="W7" s="45" t="str">
        <f>T!B11</f>
        <v>Y.ALTINDAĞ BLD.SPOR</v>
      </c>
      <c r="X7" s="46">
        <f>IF(F!M8&lt;F!N8,AD$5,AE$5)</f>
        <v>0</v>
      </c>
      <c r="Y7" s="46">
        <f>IF(F!M8=F!N8,AD$5,AE$5)</f>
        <v>1</v>
      </c>
      <c r="Z7" s="46">
        <f>IF(F!M8&gt;F!N8,AD$5,AE$5)</f>
        <v>0</v>
      </c>
    </row>
    <row r="8" spans="1:26" ht="18" customHeight="1">
      <c r="A8" s="45" t="str">
        <f>T!B6</f>
        <v>ADLİYE SPOR</v>
      </c>
      <c r="B8" s="46">
        <f>IF(F!C9&gt;F!D9,AE$5,AE$5)</f>
        <v>0</v>
      </c>
      <c r="C8" s="46">
        <f>IF(F!C9=F!D9,AE$5,AE$5)</f>
        <v>0</v>
      </c>
      <c r="D8" s="46">
        <f>IF(F!C9&lt;F!D9,AE$5,AE$5)</f>
        <v>0</v>
      </c>
      <c r="E8" s="45" t="str">
        <f>T!B13</f>
        <v>BAY</v>
      </c>
      <c r="F8" s="46">
        <f>IF(F!D9&gt;F!C9,AE$5,AE$5)</f>
        <v>0</v>
      </c>
      <c r="G8" s="46">
        <f>IF(F!C9=F!D9,AE$5,AE$5)</f>
        <v>0</v>
      </c>
      <c r="H8" s="46">
        <f>IF(F!C9&gt;F!D9,AE$5,AE$5)</f>
        <v>0</v>
      </c>
      <c r="I8" s="51"/>
      <c r="J8" s="43" t="str">
        <f>T!B7</f>
        <v>KEÇİÖRENGÜCÜ</v>
      </c>
      <c r="K8" s="44">
        <f>IF(F!H9&gt;F!I9,AE$5,AE$5)</f>
        <v>0</v>
      </c>
      <c r="L8" s="44">
        <f>IF(F!H9=F!I9,AE$5,AE$5)</f>
        <v>0</v>
      </c>
      <c r="M8" s="44">
        <f>IF(F!H9&lt;F!I9,AE$5,AE$5)</f>
        <v>0</v>
      </c>
      <c r="N8" s="43" t="str">
        <f>T!B13</f>
        <v>BAY</v>
      </c>
      <c r="O8" s="44">
        <f>IF(F!H9&lt;F!I9,AE$5,AE$5)</f>
        <v>0</v>
      </c>
      <c r="P8" s="44">
        <f>IF(F!H9=F!I9,AE$5,AE$5)</f>
        <v>0</v>
      </c>
      <c r="Q8" s="44">
        <f>IF(F!H9&gt;F!I9,AE$5,AE$5)</f>
        <v>0</v>
      </c>
      <c r="R8" s="59"/>
      <c r="S8" s="45" t="str">
        <f>T!B8</f>
        <v>HACETTEPE SPOR</v>
      </c>
      <c r="T8" s="46">
        <f>IF(F!M9&gt;F!N9,AE$5,AE$5)</f>
        <v>0</v>
      </c>
      <c r="U8" s="46">
        <f>IF(F!M9=F!N9,AE$5,AE$5)</f>
        <v>0</v>
      </c>
      <c r="V8" s="46">
        <f>IF(F!M9&lt;F!N9,AE$5,AE$5)</f>
        <v>0</v>
      </c>
      <c r="W8" s="45" t="str">
        <f>T!B13</f>
        <v>BAY</v>
      </c>
      <c r="X8" s="46">
        <f>IF(F!M9&lt;F!N9,AE$5,AE$5)</f>
        <v>0</v>
      </c>
      <c r="Y8" s="46">
        <f>IF(F!M9=F!N9,AE$5,AE$5)</f>
        <v>0</v>
      </c>
      <c r="Z8" s="46">
        <f>IF(F!M9&gt;F!N9,AE$5,AE$5)</f>
        <v>0</v>
      </c>
    </row>
    <row r="9" spans="1:26" ht="9" customHeight="1">
      <c r="A9" s="160"/>
      <c r="B9" s="160"/>
      <c r="C9" s="160"/>
      <c r="D9" s="160"/>
      <c r="E9" s="160"/>
      <c r="F9" s="160"/>
      <c r="G9" s="160"/>
      <c r="H9" s="160"/>
      <c r="I9" s="58"/>
      <c r="J9" s="160"/>
      <c r="K9" s="160"/>
      <c r="L9" s="160"/>
      <c r="M9" s="160"/>
      <c r="N9" s="160"/>
      <c r="O9" s="160"/>
      <c r="P9" s="160"/>
      <c r="Q9" s="160"/>
      <c r="R9" s="59"/>
      <c r="S9" s="160"/>
      <c r="T9" s="160"/>
      <c r="U9" s="160"/>
      <c r="V9" s="160"/>
      <c r="W9" s="160"/>
      <c r="X9" s="160"/>
      <c r="Y9" s="160"/>
      <c r="Z9" s="160"/>
    </row>
    <row r="10" spans="1:26" ht="21" customHeight="1">
      <c r="A10" s="159" t="s">
        <v>3</v>
      </c>
      <c r="B10" s="159"/>
      <c r="C10" s="159"/>
      <c r="D10" s="159"/>
      <c r="E10" s="159"/>
      <c r="F10" s="159"/>
      <c r="G10" s="159"/>
      <c r="H10" s="159"/>
      <c r="I10" s="57"/>
      <c r="J10" s="161" t="s">
        <v>4</v>
      </c>
      <c r="K10" s="161"/>
      <c r="L10" s="161"/>
      <c r="M10" s="161"/>
      <c r="N10" s="161"/>
      <c r="O10" s="161"/>
      <c r="P10" s="161"/>
      <c r="Q10" s="161"/>
      <c r="R10" s="59"/>
      <c r="S10" s="159" t="s">
        <v>5</v>
      </c>
      <c r="T10" s="159"/>
      <c r="U10" s="159"/>
      <c r="V10" s="159"/>
      <c r="W10" s="159"/>
      <c r="X10" s="159"/>
      <c r="Y10" s="159"/>
      <c r="Z10" s="159"/>
    </row>
    <row r="11" spans="1:26" ht="18" customHeight="1">
      <c r="A11" s="159" t="s">
        <v>24</v>
      </c>
      <c r="B11" s="159"/>
      <c r="C11" s="159"/>
      <c r="D11" s="159"/>
      <c r="E11" s="159" t="s">
        <v>25</v>
      </c>
      <c r="F11" s="159"/>
      <c r="G11" s="159"/>
      <c r="H11" s="159"/>
      <c r="I11" s="57"/>
      <c r="J11" s="161" t="s">
        <v>24</v>
      </c>
      <c r="K11" s="161"/>
      <c r="L11" s="161"/>
      <c r="M11" s="161"/>
      <c r="N11" s="56"/>
      <c r="O11" s="161" t="s">
        <v>25</v>
      </c>
      <c r="P11" s="161"/>
      <c r="Q11" s="161"/>
      <c r="R11" s="59"/>
      <c r="S11" s="159" t="s">
        <v>24</v>
      </c>
      <c r="T11" s="159"/>
      <c r="U11" s="159"/>
      <c r="V11" s="159"/>
      <c r="W11" s="42"/>
      <c r="X11" s="159" t="s">
        <v>25</v>
      </c>
      <c r="Y11" s="159"/>
      <c r="Z11" s="159"/>
    </row>
    <row r="12" spans="1:26" ht="18" customHeight="1">
      <c r="A12" s="42" t="s">
        <v>27</v>
      </c>
      <c r="B12" s="42" t="s">
        <v>15</v>
      </c>
      <c r="C12" s="42" t="s">
        <v>16</v>
      </c>
      <c r="D12" s="42" t="s">
        <v>17</v>
      </c>
      <c r="E12" s="42" t="s">
        <v>27</v>
      </c>
      <c r="F12" s="42" t="s">
        <v>15</v>
      </c>
      <c r="G12" s="42" t="s">
        <v>16</v>
      </c>
      <c r="H12" s="42" t="s">
        <v>17</v>
      </c>
      <c r="I12" s="57"/>
      <c r="J12" s="56" t="s">
        <v>27</v>
      </c>
      <c r="K12" s="56" t="s">
        <v>15</v>
      </c>
      <c r="L12" s="56" t="s">
        <v>16</v>
      </c>
      <c r="M12" s="56" t="s">
        <v>17</v>
      </c>
      <c r="N12" s="56" t="s">
        <v>27</v>
      </c>
      <c r="O12" s="56" t="s">
        <v>15</v>
      </c>
      <c r="P12" s="56" t="s">
        <v>16</v>
      </c>
      <c r="Q12" s="56" t="s">
        <v>17</v>
      </c>
      <c r="R12" s="59"/>
      <c r="S12" s="42" t="s">
        <v>27</v>
      </c>
      <c r="T12" s="42" t="s">
        <v>15</v>
      </c>
      <c r="U12" s="42" t="s">
        <v>16</v>
      </c>
      <c r="V12" s="42" t="s">
        <v>17</v>
      </c>
      <c r="W12" s="42" t="s">
        <v>27</v>
      </c>
      <c r="X12" s="42" t="s">
        <v>15</v>
      </c>
      <c r="Y12" s="42" t="s">
        <v>16</v>
      </c>
      <c r="Z12" s="42" t="s">
        <v>17</v>
      </c>
    </row>
    <row r="13" spans="1:26" ht="18" customHeight="1">
      <c r="A13" s="45" t="str">
        <f>T!B8</f>
        <v>HACETTEPE SPOR</v>
      </c>
      <c r="B13" s="46">
        <f>IF(F!C14&gt;F!D14,AD$5,AE$5)</f>
        <v>0</v>
      </c>
      <c r="C13" s="46">
        <f>IF(F!C14=F!D14,AD$5,AE$5)</f>
        <v>1</v>
      </c>
      <c r="D13" s="46">
        <f>IF(F!C14&lt;F!D14,AD$5,AE$5)</f>
        <v>0</v>
      </c>
      <c r="E13" s="45" t="str">
        <f>T!B10</f>
        <v>K.ÖREN BLD. BAĞLUM SPOR</v>
      </c>
      <c r="F13" s="46">
        <f>IF(F!D14&gt;F!C14,AD$5,AE$5)</f>
        <v>0</v>
      </c>
      <c r="G13" s="46">
        <f>IF(F!C14=F!D14,AD$5,AE$5)</f>
        <v>1</v>
      </c>
      <c r="H13" s="46">
        <f>IF(F!C14&gt;F!D14,AD$5,AE$5)</f>
        <v>0</v>
      </c>
      <c r="I13" s="51"/>
      <c r="J13" s="43" t="str">
        <f>T!B9</f>
        <v>ETİMESGUT BLD. SPOR</v>
      </c>
      <c r="K13" s="44">
        <f>IF(F!H14&gt;F!I14,AD$5,AE$5)</f>
        <v>0</v>
      </c>
      <c r="L13" s="44">
        <f>IF(F!H14=F!I14,AD$5,AE$5)</f>
        <v>1</v>
      </c>
      <c r="M13" s="44">
        <f>IF(F!H14&lt;F!I14,AD$5,AE$5)</f>
        <v>0</v>
      </c>
      <c r="N13" s="43" t="str">
        <f>T!B11</f>
        <v>Y.ALTINDAĞ BLD.SPOR</v>
      </c>
      <c r="O13" s="44">
        <f>IF(F!H14&lt;F!I14,AD$5,AE$5)</f>
        <v>0</v>
      </c>
      <c r="P13" s="44">
        <f>IF(F!H14=F!I14,AD$5,AE$5)</f>
        <v>1</v>
      </c>
      <c r="Q13" s="44">
        <f>IF(F!H14&gt;F!I14,AD$5,AE$5)</f>
        <v>0</v>
      </c>
      <c r="R13" s="59"/>
      <c r="S13" s="45" t="str">
        <f>T!B10</f>
        <v>K.ÖREN BLD. BAĞLUM SPOR</v>
      </c>
      <c r="T13" s="46">
        <f>IF(F!M14&gt;F!N14,AD$5,AE$5)</f>
        <v>0</v>
      </c>
      <c r="U13" s="46">
        <f>IF(F!M14=F!N14,AD$5,AE$5)</f>
        <v>1</v>
      </c>
      <c r="V13" s="46">
        <f>IF(F!M14&lt;F!N14,AD$5,AE$5)</f>
        <v>0</v>
      </c>
      <c r="W13" s="45" t="str">
        <f>T!B12</f>
        <v>ANKARA DEMİR SPOR</v>
      </c>
      <c r="X13" s="46">
        <f>IF(F!M14&lt;F!N14,AD$5,AE$5)</f>
        <v>0</v>
      </c>
      <c r="Y13" s="46">
        <f>IF(F!M14=F!N14,AD$5,AE$5)</f>
        <v>1</v>
      </c>
      <c r="Z13" s="46">
        <f>IF(F!M14&gt;F!N14,AD$5,AE$5)</f>
        <v>0</v>
      </c>
    </row>
    <row r="14" spans="1:26" ht="18" customHeight="1">
      <c r="A14" s="45" t="str">
        <f>T!B11</f>
        <v>Y.ALTINDAĞ BLD.SPOR</v>
      </c>
      <c r="B14" s="46">
        <f>IF(F!C15&gt;F!D15,AD$5,AE$5)</f>
        <v>0</v>
      </c>
      <c r="C14" s="46">
        <f>IF(F!C15=F!D15,AD$5,AE$5)</f>
        <v>1</v>
      </c>
      <c r="D14" s="46">
        <f>IF(F!C15&lt;F!D15,AD$5,AE$5)</f>
        <v>0</v>
      </c>
      <c r="E14" s="45" t="str">
        <f>T!B7</f>
        <v>KEÇİÖRENGÜCÜ</v>
      </c>
      <c r="F14" s="46">
        <f>IF(F!D15&gt;F!C15,AD$5,AE$5)</f>
        <v>0</v>
      </c>
      <c r="G14" s="46">
        <f>IF(F!C15=F!D15,AD$5,AE$5)</f>
        <v>1</v>
      </c>
      <c r="H14" s="46">
        <f>IF(F!C15&gt;F!D15,AD$5,AE$5)</f>
        <v>0</v>
      </c>
      <c r="I14" s="51"/>
      <c r="J14" s="43" t="str">
        <f>T!B12</f>
        <v>ANKARA DEMİR SPOR</v>
      </c>
      <c r="K14" s="44">
        <f>IF(F!H15&gt;F!I15,AD$5,AE$5)</f>
        <v>0</v>
      </c>
      <c r="L14" s="44">
        <f>IF(F!H15=F!I15,AD$5,AE$5)</f>
        <v>1</v>
      </c>
      <c r="M14" s="44">
        <f>IF(F!H15&lt;F!I15,AD$5,AE$5)</f>
        <v>0</v>
      </c>
      <c r="N14" s="43" t="str">
        <f>T!B8</f>
        <v>HACETTEPE SPOR</v>
      </c>
      <c r="O14" s="44">
        <f>IF(F!H15&lt;F!I15,AD$5,AE$5)</f>
        <v>0</v>
      </c>
      <c r="P14" s="44">
        <f>IF(F!H15=F!I15,AD$5,AE$5)</f>
        <v>1</v>
      </c>
      <c r="Q14" s="44">
        <f>IF(F!H15&gt;F!I15,AD$5,AE$5)</f>
        <v>0</v>
      </c>
      <c r="R14" s="59"/>
      <c r="S14" s="45" t="str">
        <f>T!B6</f>
        <v>ADLİYE SPOR</v>
      </c>
      <c r="T14" s="46">
        <f>IF(F!M15&gt;F!N15,AD$5,AE$5)</f>
        <v>0</v>
      </c>
      <c r="U14" s="46">
        <f>IF(F!M15=F!N15,AD$5,AE$5)</f>
        <v>1</v>
      </c>
      <c r="V14" s="46">
        <f>IF(F!M15&lt;F!N15,AD$5,AE$5)</f>
        <v>0</v>
      </c>
      <c r="W14" s="45" t="str">
        <f>T!B9</f>
        <v>ETİMESGUT BLD. SPOR</v>
      </c>
      <c r="X14" s="46">
        <f>IF(F!M15&lt;F!N15,AD$5,AE$5)</f>
        <v>0</v>
      </c>
      <c r="Y14" s="46">
        <f>IF(F!M15=F!N15,AD$5,AE$5)</f>
        <v>1</v>
      </c>
      <c r="Z14" s="46">
        <f>IF(F!M15&gt;F!N15,AD$5,AE$5)</f>
        <v>0</v>
      </c>
    </row>
    <row r="15" spans="1:26" ht="18" customHeight="1">
      <c r="A15" s="45" t="str">
        <f>T!B6</f>
        <v>ADLİYE SPOR</v>
      </c>
      <c r="B15" s="46">
        <f>IF(F!C16&gt;F!D16,AD$5,AE$5)</f>
        <v>0</v>
      </c>
      <c r="C15" s="46">
        <f>IF(F!C16=F!D16,AD$5,AE$5)</f>
        <v>1</v>
      </c>
      <c r="D15" s="46">
        <f>IF(F!C16&lt;F!D16,AD$5,AE$5)</f>
        <v>0</v>
      </c>
      <c r="E15" s="45" t="str">
        <f>T!B12</f>
        <v>ANKARA DEMİR SPOR</v>
      </c>
      <c r="F15" s="46">
        <f>IF(F!D16&gt;F!C16,AD$5,AE$5)</f>
        <v>0</v>
      </c>
      <c r="G15" s="46">
        <f>IF(F!C16=F!D16,AD$5,AE$5)</f>
        <v>1</v>
      </c>
      <c r="H15" s="46">
        <f>IF(F!C16&gt;F!D16,AD$5,AE$5)</f>
        <v>0</v>
      </c>
      <c r="I15" s="51"/>
      <c r="J15" s="43" t="str">
        <f>T!B7</f>
        <v>KEÇİÖRENGÜCÜ</v>
      </c>
      <c r="K15" s="44">
        <f>IF(F!H16&gt;F!I16,AD$5,AE$5)</f>
        <v>0</v>
      </c>
      <c r="L15" s="44">
        <f>IF(F!H16=F!I16,AD$5,AE$5)</f>
        <v>1</v>
      </c>
      <c r="M15" s="44">
        <f>IF(F!H16&lt;F!I16,AD$5,AE$5)</f>
        <v>0</v>
      </c>
      <c r="N15" s="43" t="str">
        <f>T!B6</f>
        <v>ADLİYE SPOR</v>
      </c>
      <c r="O15" s="44">
        <f>IF(F!H16&lt;F!I16,AD$5,AE$5)</f>
        <v>0</v>
      </c>
      <c r="P15" s="44">
        <f>IF(F!H16=F!I16,AD$5,AE$5)</f>
        <v>1</v>
      </c>
      <c r="Q15" s="44">
        <f>IF(F!H16&gt;F!I16,AD$5,AE$5)</f>
        <v>0</v>
      </c>
      <c r="R15" s="59"/>
      <c r="S15" s="45" t="str">
        <f>T!B8</f>
        <v>HACETTEPE SPOR</v>
      </c>
      <c r="T15" s="46">
        <f>IF(F!M16&gt;F!N16,AD$5,AE$5)</f>
        <v>0</v>
      </c>
      <c r="U15" s="46">
        <f>IF(F!M16=F!N16,AD$5,AE$5)</f>
        <v>1</v>
      </c>
      <c r="V15" s="46">
        <f>IF(F!M16&lt;F!N16,AD$5,AE$5)</f>
        <v>0</v>
      </c>
      <c r="W15" s="45" t="str">
        <f>T!B7</f>
        <v>KEÇİÖRENGÜCÜ</v>
      </c>
      <c r="X15" s="46">
        <f>IF(F!M16&lt;F!N16,AD$5,AE$5)</f>
        <v>0</v>
      </c>
      <c r="Y15" s="46">
        <f>IF(F!M16=F!N16,AD$5,AE$5)</f>
        <v>1</v>
      </c>
      <c r="Z15" s="46">
        <f>IF(F!M16&gt;F!N16,AD$5,AE$5)</f>
        <v>0</v>
      </c>
    </row>
    <row r="16" spans="1:26" ht="18" customHeight="1">
      <c r="A16" s="45" t="str">
        <f>T!B9</f>
        <v>ETİMESGUT BLD. SPOR</v>
      </c>
      <c r="B16" s="46">
        <f>IF(F!C17&gt;F!D17,AE$5,AE$5)</f>
        <v>0</v>
      </c>
      <c r="C16" s="46">
        <f>IF(F!C17=F!D17,AE$5,AE$5)</f>
        <v>0</v>
      </c>
      <c r="D16" s="46">
        <f>IF(F!C17&lt;F!D17,AE$5,AE$5)</f>
        <v>0</v>
      </c>
      <c r="E16" s="45" t="str">
        <f>T!B13</f>
        <v>BAY</v>
      </c>
      <c r="F16" s="46">
        <f>IF(F!D17&gt;F!C17,AE$5,AE$5)</f>
        <v>0</v>
      </c>
      <c r="G16" s="46">
        <f>IF(F!C17=F!D17,AE$5,AE$5)</f>
        <v>0</v>
      </c>
      <c r="H16" s="46">
        <f>IF(F!C17&gt;F!D17,AE$5,AE$5)</f>
        <v>0</v>
      </c>
      <c r="I16" s="51"/>
      <c r="J16" s="43" t="str">
        <f>T!B10</f>
        <v>K.ÖREN BLD. BAĞLUM SPOR</v>
      </c>
      <c r="K16" s="44">
        <f>IF(F!H17&gt;F!I17,AE$5,AE$5)</f>
        <v>0</v>
      </c>
      <c r="L16" s="44">
        <f>IF(F!H17=F!I17,AE$5,AE$5)</f>
        <v>0</v>
      </c>
      <c r="M16" s="44">
        <f>IF(F!H17&lt;F!I17,AE$5,AE$5)</f>
        <v>0</v>
      </c>
      <c r="N16" s="43" t="str">
        <f>T!B13</f>
        <v>BAY</v>
      </c>
      <c r="O16" s="44">
        <f>IF(F!H17&lt;F!I17,AE$5,AE$5)</f>
        <v>0</v>
      </c>
      <c r="P16" s="44">
        <f>IF(F!H17=F!I17,AE$5,AE$5)</f>
        <v>0</v>
      </c>
      <c r="Q16" s="44">
        <f>IF(F!H17&gt;F!I17,AE$5,AE$5)</f>
        <v>0</v>
      </c>
      <c r="R16" s="59"/>
      <c r="S16" s="45" t="str">
        <f>T!B11</f>
        <v>Y.ALTINDAĞ BLD.SPOR</v>
      </c>
      <c r="T16" s="46">
        <f>IF(F!M17&gt;F!N17,AE$5,AE$5)</f>
        <v>0</v>
      </c>
      <c r="U16" s="46">
        <f>IF(F!M17=F!N17,AE$5,AE$5)</f>
        <v>0</v>
      </c>
      <c r="V16" s="46">
        <f>IF(F!M17&lt;F!N17,AE$5,AE$5)</f>
        <v>0</v>
      </c>
      <c r="W16" s="45" t="str">
        <f>T!B13</f>
        <v>BAY</v>
      </c>
      <c r="X16" s="46">
        <f>IF(F!M17&lt;F!N17,AE$5,AE$5)</f>
        <v>0</v>
      </c>
      <c r="Y16" s="46">
        <f>IF(F!M17=F!N17,AE$5,AE$5)</f>
        <v>0</v>
      </c>
      <c r="Z16" s="46">
        <f>IF(F!M17&gt;F!N17,AE$5,AE$5)</f>
        <v>0</v>
      </c>
    </row>
    <row r="17" spans="1:26" ht="9" customHeight="1">
      <c r="A17" s="160"/>
      <c r="B17" s="160"/>
      <c r="C17" s="160"/>
      <c r="D17" s="160"/>
      <c r="E17" s="160"/>
      <c r="F17" s="160"/>
      <c r="G17" s="160"/>
      <c r="H17" s="160"/>
      <c r="I17" s="58"/>
      <c r="J17" s="160"/>
      <c r="K17" s="160"/>
      <c r="L17" s="160"/>
      <c r="M17" s="160"/>
      <c r="N17" s="160"/>
      <c r="O17" s="160"/>
      <c r="P17" s="160"/>
      <c r="Q17" s="160"/>
      <c r="R17" s="59"/>
      <c r="S17" s="160"/>
      <c r="T17" s="160"/>
      <c r="U17" s="160"/>
      <c r="V17" s="160"/>
      <c r="W17" s="160"/>
      <c r="X17" s="160"/>
      <c r="Y17" s="160"/>
      <c r="Z17" s="160"/>
    </row>
    <row r="18" spans="1:27" ht="21" customHeight="1">
      <c r="A18" s="147" t="s">
        <v>6</v>
      </c>
      <c r="B18" s="148"/>
      <c r="C18" s="148"/>
      <c r="D18" s="148"/>
      <c r="E18" s="148"/>
      <c r="F18" s="148"/>
      <c r="G18" s="148"/>
      <c r="H18" s="149"/>
      <c r="I18" s="57"/>
      <c r="J18" s="150" t="s">
        <v>33</v>
      </c>
      <c r="K18" s="151"/>
      <c r="L18" s="151"/>
      <c r="M18" s="151"/>
      <c r="N18" s="151"/>
      <c r="O18" s="151"/>
      <c r="P18" s="151"/>
      <c r="Q18" s="152"/>
      <c r="R18" s="60"/>
      <c r="S18" s="147" t="s">
        <v>34</v>
      </c>
      <c r="T18" s="148"/>
      <c r="U18" s="148"/>
      <c r="V18" s="148"/>
      <c r="W18" s="148"/>
      <c r="X18" s="148"/>
      <c r="Y18" s="148"/>
      <c r="Z18" s="149"/>
      <c r="AA18" s="14"/>
    </row>
    <row r="19" spans="1:27" ht="18" customHeight="1">
      <c r="A19" s="163" t="s">
        <v>24</v>
      </c>
      <c r="B19" s="163"/>
      <c r="C19" s="163"/>
      <c r="D19" s="164"/>
      <c r="E19" s="147" t="s">
        <v>25</v>
      </c>
      <c r="F19" s="148"/>
      <c r="G19" s="148"/>
      <c r="H19" s="149"/>
      <c r="I19" s="57"/>
      <c r="J19" s="161" t="s">
        <v>24</v>
      </c>
      <c r="K19" s="161"/>
      <c r="L19" s="161"/>
      <c r="M19" s="161"/>
      <c r="N19" s="150" t="s">
        <v>25</v>
      </c>
      <c r="O19" s="151"/>
      <c r="P19" s="151"/>
      <c r="Q19" s="152"/>
      <c r="R19" s="60"/>
      <c r="S19" s="159" t="s">
        <v>24</v>
      </c>
      <c r="T19" s="159"/>
      <c r="U19" s="159"/>
      <c r="V19" s="159"/>
      <c r="W19" s="147" t="s">
        <v>25</v>
      </c>
      <c r="X19" s="148"/>
      <c r="Y19" s="148"/>
      <c r="Z19" s="149"/>
      <c r="AA19" s="14"/>
    </row>
    <row r="20" spans="1:27" ht="18" customHeight="1">
      <c r="A20" s="42" t="s">
        <v>27</v>
      </c>
      <c r="B20" s="42" t="s">
        <v>15</v>
      </c>
      <c r="C20" s="42" t="s">
        <v>16</v>
      </c>
      <c r="D20" s="42" t="s">
        <v>17</v>
      </c>
      <c r="E20" s="42" t="s">
        <v>27</v>
      </c>
      <c r="F20" s="42" t="s">
        <v>15</v>
      </c>
      <c r="G20" s="42" t="s">
        <v>16</v>
      </c>
      <c r="H20" s="42" t="s">
        <v>17</v>
      </c>
      <c r="I20" s="57"/>
      <c r="J20" s="56" t="s">
        <v>27</v>
      </c>
      <c r="K20" s="56" t="s">
        <v>15</v>
      </c>
      <c r="L20" s="56" t="s">
        <v>16</v>
      </c>
      <c r="M20" s="56" t="s">
        <v>17</v>
      </c>
      <c r="N20" s="56" t="s">
        <v>27</v>
      </c>
      <c r="O20" s="56" t="s">
        <v>15</v>
      </c>
      <c r="P20" s="56" t="s">
        <v>16</v>
      </c>
      <c r="Q20" s="56" t="s">
        <v>17</v>
      </c>
      <c r="R20" s="60"/>
      <c r="S20" s="42" t="s">
        <v>27</v>
      </c>
      <c r="T20" s="42" t="s">
        <v>15</v>
      </c>
      <c r="U20" s="42" t="s">
        <v>16</v>
      </c>
      <c r="V20" s="42" t="s">
        <v>17</v>
      </c>
      <c r="W20" s="42" t="s">
        <v>27</v>
      </c>
      <c r="X20" s="42" t="s">
        <v>15</v>
      </c>
      <c r="Y20" s="42" t="s">
        <v>16</v>
      </c>
      <c r="Z20" s="42" t="s">
        <v>17</v>
      </c>
      <c r="AA20" s="14"/>
    </row>
    <row r="21" spans="1:27" ht="18" customHeight="1">
      <c r="A21" s="45" t="str">
        <f>T!B11</f>
        <v>Y.ALTINDAĞ BLD.SPOR</v>
      </c>
      <c r="B21" s="46">
        <f>IF(F!C22&gt;F!D22,AD$5,AE$5)</f>
        <v>0</v>
      </c>
      <c r="C21" s="46">
        <f>IF(F!C22=F!D22,AD$5,AE$5)</f>
        <v>1</v>
      </c>
      <c r="D21" s="46">
        <f>IF(F!C22&lt;F!D22,AD$5,AE$5)</f>
        <v>0</v>
      </c>
      <c r="E21" s="45" t="str">
        <f>T!B6</f>
        <v>ADLİYE SPOR</v>
      </c>
      <c r="F21" s="46">
        <f>IF(F!D22&gt;F!C22,AD$5,AE$5)</f>
        <v>0</v>
      </c>
      <c r="G21" s="46">
        <f>IF(F!C22=F!D22,AD$5,AE$5)</f>
        <v>1</v>
      </c>
      <c r="H21" s="46">
        <f>IF(F!C22&gt;F!D22,AD$5,AE$5)</f>
        <v>0</v>
      </c>
      <c r="I21" s="51"/>
      <c r="J21" s="43" t="str">
        <f>T!B7</f>
        <v>KEÇİÖRENGÜCÜ</v>
      </c>
      <c r="K21" s="44">
        <f>IF(F!H22&gt;F!I22,AD$5,AE$5)</f>
        <v>0</v>
      </c>
      <c r="L21" s="44">
        <f>IF(F!H22=F!I22,AD$5,AE$5)</f>
        <v>1</v>
      </c>
      <c r="M21" s="44">
        <f>IF(F!H22&lt;F!I22,AD$5,AE$5)</f>
        <v>0</v>
      </c>
      <c r="N21" s="43" t="str">
        <f>T!B12</f>
        <v>ANKARA DEMİR SPOR</v>
      </c>
      <c r="O21" s="44">
        <f>IF(F!H22&lt;F!I22,AD$5,AE$5)</f>
        <v>0</v>
      </c>
      <c r="P21" s="44">
        <f>IF(F!H22=F!I22,AD$5,AE$5)</f>
        <v>1</v>
      </c>
      <c r="Q21" s="44">
        <f>IF(F!H22&gt;F!I22,AD$5,AE$5)</f>
        <v>0</v>
      </c>
      <c r="R21" s="60"/>
      <c r="S21" s="45" t="str">
        <f>T!B8</f>
        <v>HACETTEPE SPOR</v>
      </c>
      <c r="T21" s="46">
        <f>IF(F!M22&gt;F!N22,AD$5,AE$5)</f>
        <v>0</v>
      </c>
      <c r="U21" s="46">
        <f>IF(F!M22=F!N22,AD$5,AE$5)</f>
        <v>1</v>
      </c>
      <c r="V21" s="46">
        <f>IF(F!M22&lt;F!N22,AD$5,AE$5)</f>
        <v>0</v>
      </c>
      <c r="W21" s="45" t="str">
        <f>T!B6</f>
        <v>ADLİYE SPOR</v>
      </c>
      <c r="X21" s="46">
        <f>IF(F!M22&lt;F!N22,AD$5,AE$5)</f>
        <v>0</v>
      </c>
      <c r="Y21" s="46">
        <f>IF(F!M22=F!N22,AD$5,AE$5)</f>
        <v>1</v>
      </c>
      <c r="Z21" s="46">
        <f>IF(F!M22&gt;F!N22,AD$5,AE$5)</f>
        <v>0</v>
      </c>
      <c r="AA21" s="14"/>
    </row>
    <row r="22" spans="1:27" ht="18" customHeight="1">
      <c r="A22" s="45" t="str">
        <f>T!B7</f>
        <v>KEÇİÖRENGÜCÜ</v>
      </c>
      <c r="B22" s="46">
        <f>IF(F!C23&gt;F!D23,AD$5,AE$5)</f>
        <v>0</v>
      </c>
      <c r="C22" s="46">
        <f>IF(F!C23=F!D23,AD$5,AE$5)</f>
        <v>1</v>
      </c>
      <c r="D22" s="46">
        <f>IF(F!C23&lt;F!D23,AD$5,AE$5)</f>
        <v>0</v>
      </c>
      <c r="E22" s="45" t="str">
        <f>T!B10</f>
        <v>K.ÖREN BLD. BAĞLUM SPOR</v>
      </c>
      <c r="F22" s="46">
        <f>IF(F!D23&gt;F!C23,AD$5,AE$5)</f>
        <v>0</v>
      </c>
      <c r="G22" s="46">
        <f>IF(F!C23=F!D23,AD$5,AE$5)</f>
        <v>1</v>
      </c>
      <c r="H22" s="46">
        <f>IF(F!C23&gt;F!D23,AD$5,AE$5)</f>
        <v>0</v>
      </c>
      <c r="I22" s="51"/>
      <c r="J22" s="43" t="str">
        <f>T!B11</f>
        <v>Y.ALTINDAĞ BLD.SPOR</v>
      </c>
      <c r="K22" s="44">
        <f>IF(F!H23&gt;F!I23,AD$5,AE$5)</f>
        <v>0</v>
      </c>
      <c r="L22" s="44">
        <f>IF(F!H23=F!I23,AD$5,AE$5)</f>
        <v>1</v>
      </c>
      <c r="M22" s="44">
        <f>IF(F!H23&lt;F!I23,AD$5,AE$5)</f>
        <v>0</v>
      </c>
      <c r="N22" s="43" t="str">
        <f>T!B8</f>
        <v>HACETTEPE SPOR</v>
      </c>
      <c r="O22" s="44">
        <f>IF(F!H23&lt;F!I23,AD$5,AE$5)</f>
        <v>0</v>
      </c>
      <c r="P22" s="44">
        <f>IF(F!H23=F!I23,AD$5,AE$5)</f>
        <v>1</v>
      </c>
      <c r="Q22" s="44">
        <f>IF(F!H23&gt;F!I23,AD$5,AE$5)</f>
        <v>0</v>
      </c>
      <c r="R22" s="60"/>
      <c r="S22" s="45" t="str">
        <f>T!B12</f>
        <v>ANKARA DEMİR SPOR</v>
      </c>
      <c r="T22" s="46">
        <f>IF(F!M23&gt;F!N23,AD$5,AE$5)</f>
        <v>0</v>
      </c>
      <c r="U22" s="46">
        <f>IF(F!M23=F!N23,AD$5,AE$5)</f>
        <v>1</v>
      </c>
      <c r="V22" s="46">
        <f>IF(F!M23&lt;F!N23,AD$5,AE$5)</f>
        <v>0</v>
      </c>
      <c r="W22" s="45" t="str">
        <f>T!B9</f>
        <v>ETİMESGUT BLD. SPOR</v>
      </c>
      <c r="X22" s="46">
        <f>IF(F!M23&lt;F!N23,AD$5,AE$5)</f>
        <v>0</v>
      </c>
      <c r="Y22" s="46">
        <f>IF(F!M23=F!N23,AD$5,AE$5)</f>
        <v>1</v>
      </c>
      <c r="Z22" s="46">
        <f>IF(F!M23&gt;F!N23,AD$5,AE$5)</f>
        <v>0</v>
      </c>
      <c r="AA22" s="14"/>
    </row>
    <row r="23" spans="1:27" ht="18" customHeight="1">
      <c r="A23" s="45" t="str">
        <f>T!B9</f>
        <v>ETİMESGUT BLD. SPOR</v>
      </c>
      <c r="B23" s="46">
        <f>IF(F!C24&gt;F!D24,AD$5,AE$5)</f>
        <v>0</v>
      </c>
      <c r="C23" s="46">
        <f>IF(F!C24=F!D24,AD$5,AE$5)</f>
        <v>1</v>
      </c>
      <c r="D23" s="46">
        <f>IF(F!C24&lt;F!D24,AD$5,AE$5)</f>
        <v>0</v>
      </c>
      <c r="E23" s="45" t="str">
        <f>T!B8</f>
        <v>HACETTEPE SPOR</v>
      </c>
      <c r="F23" s="46">
        <f>IF(F!D24&gt;F!C24,AD$5,AE$5)</f>
        <v>0</v>
      </c>
      <c r="G23" s="46">
        <f>IF(F!C24=F!D24,AD$5,AE$5)</f>
        <v>1</v>
      </c>
      <c r="H23" s="46">
        <f>IF(F!C24&gt;F!D24,AD$5,AE$5)</f>
        <v>0</v>
      </c>
      <c r="I23" s="51"/>
      <c r="J23" s="43" t="str">
        <f>T!B9</f>
        <v>ETİMESGUT BLD. SPOR</v>
      </c>
      <c r="K23" s="44">
        <f>IF(F!H24&gt;F!I24,AD$5,AE$5)</f>
        <v>0</v>
      </c>
      <c r="L23" s="44">
        <f>IF(F!H24=F!I24,AD$5,AE$5)</f>
        <v>1</v>
      </c>
      <c r="M23" s="44">
        <f>IF(F!H24&lt;F!I24,AD$5,AE$5)</f>
        <v>0</v>
      </c>
      <c r="N23" s="43" t="str">
        <f>T!B10</f>
        <v>K.ÖREN BLD. BAĞLUM SPOR</v>
      </c>
      <c r="O23" s="44">
        <f>IF(F!H24&lt;F!I24,AD$5,AE$5)</f>
        <v>0</v>
      </c>
      <c r="P23" s="44">
        <f>IF(F!H24=F!I24,AD$5,AE$5)</f>
        <v>1</v>
      </c>
      <c r="Q23" s="44">
        <f>IF(F!H24&gt;F!I24,AD$5,AE$5)</f>
        <v>0</v>
      </c>
      <c r="R23" s="60"/>
      <c r="S23" s="45" t="str">
        <f>T!B10</f>
        <v>K.ÖREN BLD. BAĞLUM SPOR</v>
      </c>
      <c r="T23" s="46">
        <f>IF(F!M24&gt;F!N24,AD$5,AE$5)</f>
        <v>0</v>
      </c>
      <c r="U23" s="46">
        <f>IF(F!M24=F!N24,AD$5,AE$5)</f>
        <v>1</v>
      </c>
      <c r="V23" s="46">
        <f>IF(F!M24&lt;F!N24,AD$5,AE$5)</f>
        <v>0</v>
      </c>
      <c r="W23" s="45" t="str">
        <f>T!B11</f>
        <v>Y.ALTINDAĞ BLD.SPOR</v>
      </c>
      <c r="X23" s="46">
        <f>IF(F!M24&lt;F!N24,AD$5,AE$5)</f>
        <v>0</v>
      </c>
      <c r="Y23" s="46">
        <f>IF(F!M24=F!N24,AD$5,AE$5)</f>
        <v>1</v>
      </c>
      <c r="Z23" s="46">
        <f>IF(F!M24&gt;F!N24,AD$5,AE$5)</f>
        <v>0</v>
      </c>
      <c r="AA23" s="14"/>
    </row>
    <row r="24" spans="1:27" ht="18" customHeight="1">
      <c r="A24" s="45" t="str">
        <f>T!B12</f>
        <v>ANKARA DEMİR SPOR</v>
      </c>
      <c r="B24" s="46">
        <f>IF(F!C25&gt;F!D25,AE$5,AE$5)</f>
        <v>0</v>
      </c>
      <c r="C24" s="46">
        <f>IF(F!C25=F!D25,AE$5,AE$5)</f>
        <v>0</v>
      </c>
      <c r="D24" s="46">
        <f>IF(F!C25&lt;F!D25,AE$5,AE$5)</f>
        <v>0</v>
      </c>
      <c r="E24" s="45" t="str">
        <f>T!B13</f>
        <v>BAY</v>
      </c>
      <c r="F24" s="46">
        <f>IF(F!D25&gt;F!C25,AE$5,AE$5)</f>
        <v>0</v>
      </c>
      <c r="G24" s="46">
        <f>IF(F!C25=F!D25,AE$5,AE$5)</f>
        <v>0</v>
      </c>
      <c r="H24" s="46">
        <f>IF(F!C25&gt;F!D25,AE$5,AE$5)</f>
        <v>0</v>
      </c>
      <c r="I24" s="51"/>
      <c r="J24" s="43" t="str">
        <f>T!B6</f>
        <v>ADLİYE SPOR</v>
      </c>
      <c r="K24" s="44">
        <f>IF(F!H25&gt;F!I25,AE$5,AE$5)</f>
        <v>0</v>
      </c>
      <c r="L24" s="44">
        <f>IF(F!H25=F!I25,AE$5,AE$5)</f>
        <v>0</v>
      </c>
      <c r="M24" s="44">
        <f>IF(F!H25&lt;F!I25,AE$5,AE$5)</f>
        <v>0</v>
      </c>
      <c r="N24" s="43" t="str">
        <f>T!B13</f>
        <v>BAY</v>
      </c>
      <c r="O24" s="44">
        <f>IF(F!H25&lt;F!I25,AE$5,AE$5)</f>
        <v>0</v>
      </c>
      <c r="P24" s="44">
        <f>IF(F!H25=F!I25,AE$5,AE$5)</f>
        <v>0</v>
      </c>
      <c r="Q24" s="44">
        <f>IF(F!H25&gt;F!I25,AE$5,AE$5)</f>
        <v>0</v>
      </c>
      <c r="R24" s="60"/>
      <c r="S24" s="45" t="str">
        <f>T!B7</f>
        <v>KEÇİÖRENGÜCÜ</v>
      </c>
      <c r="T24" s="46">
        <f>IF(F!M25&gt;F!N25,AE$5,AE$5)</f>
        <v>0</v>
      </c>
      <c r="U24" s="46">
        <f>IF(F!M25=F!N25,AE$5,AE$5)</f>
        <v>0</v>
      </c>
      <c r="V24" s="46">
        <f>IF(F!M25&lt;F!N25,AE$5,AE$5)</f>
        <v>0</v>
      </c>
      <c r="W24" s="45" t="str">
        <f>T!B13</f>
        <v>BAY</v>
      </c>
      <c r="X24" s="46">
        <f>IF(F!M25&lt;F!N25,AE$5,AE$5)</f>
        <v>0</v>
      </c>
      <c r="Y24" s="46">
        <f>IF(F!M25=F!N25,AE$5,AE$5)</f>
        <v>0</v>
      </c>
      <c r="Z24" s="46">
        <f>IF(F!M25&gt;F!N25,AE$5,AE$5)</f>
        <v>0</v>
      </c>
      <c r="AA24" s="14"/>
    </row>
    <row r="25" spans="1:26" ht="9" customHeight="1">
      <c r="A25" s="160"/>
      <c r="B25" s="160"/>
      <c r="C25" s="160"/>
      <c r="D25" s="160"/>
      <c r="E25" s="160"/>
      <c r="F25" s="160"/>
      <c r="G25" s="160"/>
      <c r="H25" s="160"/>
      <c r="I25" s="58"/>
      <c r="J25" s="160"/>
      <c r="K25" s="160"/>
      <c r="L25" s="160"/>
      <c r="M25" s="160"/>
      <c r="N25" s="160"/>
      <c r="O25" s="160"/>
      <c r="P25" s="160"/>
      <c r="Q25" s="160"/>
      <c r="R25" s="59"/>
      <c r="S25" s="160"/>
      <c r="T25" s="160"/>
      <c r="U25" s="160"/>
      <c r="V25" s="160"/>
      <c r="W25" s="160"/>
      <c r="X25" s="160"/>
      <c r="Y25" s="160"/>
      <c r="Z25" s="160"/>
    </row>
    <row r="26" spans="1:26" ht="21" customHeight="1">
      <c r="A26" s="147" t="s">
        <v>35</v>
      </c>
      <c r="B26" s="148"/>
      <c r="C26" s="148"/>
      <c r="D26" s="148"/>
      <c r="E26" s="148"/>
      <c r="F26" s="148"/>
      <c r="G26" s="148"/>
      <c r="H26" s="149"/>
      <c r="I26" s="58"/>
      <c r="J26" s="150" t="s">
        <v>36</v>
      </c>
      <c r="K26" s="151"/>
      <c r="L26" s="151"/>
      <c r="M26" s="151"/>
      <c r="N26" s="151"/>
      <c r="O26" s="151"/>
      <c r="P26" s="151"/>
      <c r="Q26" s="152"/>
      <c r="R26" s="59"/>
      <c r="S26" s="147" t="s">
        <v>37</v>
      </c>
      <c r="T26" s="148"/>
      <c r="U26" s="148"/>
      <c r="V26" s="148"/>
      <c r="W26" s="148"/>
      <c r="X26" s="148"/>
      <c r="Y26" s="148"/>
      <c r="Z26" s="149"/>
    </row>
    <row r="27" spans="1:26" ht="18" customHeight="1">
      <c r="A27" s="163" t="s">
        <v>24</v>
      </c>
      <c r="B27" s="163"/>
      <c r="C27" s="163"/>
      <c r="D27" s="164"/>
      <c r="E27" s="147" t="s">
        <v>25</v>
      </c>
      <c r="F27" s="148"/>
      <c r="G27" s="148"/>
      <c r="H27" s="149"/>
      <c r="I27" s="57"/>
      <c r="J27" s="161" t="s">
        <v>24</v>
      </c>
      <c r="K27" s="161"/>
      <c r="L27" s="161"/>
      <c r="M27" s="161"/>
      <c r="N27" s="150" t="s">
        <v>25</v>
      </c>
      <c r="O27" s="151"/>
      <c r="P27" s="151"/>
      <c r="Q27" s="152"/>
      <c r="R27" s="59"/>
      <c r="S27" s="159" t="s">
        <v>24</v>
      </c>
      <c r="T27" s="159"/>
      <c r="U27" s="159"/>
      <c r="V27" s="159"/>
      <c r="W27" s="147" t="s">
        <v>25</v>
      </c>
      <c r="X27" s="148"/>
      <c r="Y27" s="148"/>
      <c r="Z27" s="149"/>
    </row>
    <row r="28" spans="1:26" ht="18" customHeight="1">
      <c r="A28" s="42" t="s">
        <v>27</v>
      </c>
      <c r="B28" s="42" t="s">
        <v>15</v>
      </c>
      <c r="C28" s="42" t="s">
        <v>16</v>
      </c>
      <c r="D28" s="42" t="s">
        <v>17</v>
      </c>
      <c r="E28" s="42" t="s">
        <v>27</v>
      </c>
      <c r="F28" s="42" t="s">
        <v>15</v>
      </c>
      <c r="G28" s="42" t="s">
        <v>16</v>
      </c>
      <c r="H28" s="42" t="s">
        <v>17</v>
      </c>
      <c r="I28" s="57"/>
      <c r="J28" s="56" t="s">
        <v>27</v>
      </c>
      <c r="K28" s="56" t="s">
        <v>15</v>
      </c>
      <c r="L28" s="56" t="s">
        <v>16</v>
      </c>
      <c r="M28" s="56" t="s">
        <v>17</v>
      </c>
      <c r="N28" s="56" t="s">
        <v>27</v>
      </c>
      <c r="O28" s="56" t="s">
        <v>15</v>
      </c>
      <c r="P28" s="56" t="s">
        <v>16</v>
      </c>
      <c r="Q28" s="56" t="s">
        <v>17</v>
      </c>
      <c r="R28" s="59"/>
      <c r="S28" s="42" t="s">
        <v>27</v>
      </c>
      <c r="T28" s="42" t="s">
        <v>15</v>
      </c>
      <c r="U28" s="42" t="s">
        <v>16</v>
      </c>
      <c r="V28" s="42" t="s">
        <v>17</v>
      </c>
      <c r="W28" s="42" t="s">
        <v>27</v>
      </c>
      <c r="X28" s="42" t="s">
        <v>15</v>
      </c>
      <c r="Y28" s="42" t="s">
        <v>16</v>
      </c>
      <c r="Z28" s="42" t="s">
        <v>17</v>
      </c>
    </row>
    <row r="29" spans="1:26" ht="18" customHeight="1">
      <c r="A29" s="45" t="str">
        <f>T!B9</f>
        <v>ETİMESGUT BLD. SPOR</v>
      </c>
      <c r="B29" s="46">
        <f>IF(F!C30&gt;F!D30,AD$5,AE$5)</f>
        <v>0</v>
      </c>
      <c r="C29" s="46">
        <f>IF(F!C30=F!D30,AD$5,AE$5)</f>
        <v>1</v>
      </c>
      <c r="D29" s="46">
        <f>IF(F!C30&lt;F!D30,AD$5,AE$5)</f>
        <v>0</v>
      </c>
      <c r="E29" s="45" t="str">
        <f>T!B7</f>
        <v>KEÇİÖRENGÜCÜ</v>
      </c>
      <c r="F29" s="46">
        <f>IF(F!D30&gt;F!C30,AD$5,AE$5)</f>
        <v>0</v>
      </c>
      <c r="G29" s="46">
        <f>IF(F!C30=F!D30,AD$5,AE$5)</f>
        <v>1</v>
      </c>
      <c r="H29" s="46">
        <f>IF(F!C30&gt;F!D30,AD$5,AE$5)</f>
        <v>0</v>
      </c>
      <c r="I29" s="57"/>
      <c r="J29" s="43" t="str">
        <f>T!B10</f>
        <v>K.ÖREN BLD. BAĞLUM SPOR</v>
      </c>
      <c r="K29" s="44">
        <f>IF(F!H30&gt;F!I30,AD$5,AE$5)</f>
        <v>0</v>
      </c>
      <c r="L29" s="44">
        <f>IF(F!H30=F!I30,AD$5,AE$5)</f>
        <v>1</v>
      </c>
      <c r="M29" s="44">
        <f>IF(F!H30&lt;F!I30,AD$5,AE$5)</f>
        <v>0</v>
      </c>
      <c r="N29" s="43" t="str">
        <f>T!B8</f>
        <v>HACETTEPE SPOR</v>
      </c>
      <c r="O29" s="44">
        <f>IF(F!H30&lt;F!I30,AD$5,AE$5)</f>
        <v>0</v>
      </c>
      <c r="P29" s="44">
        <f>IF(F!H30=F!I30,AD$5,AE$5)</f>
        <v>1</v>
      </c>
      <c r="Q29" s="44">
        <f>IF(F!H30&gt;F!I30,AD$5,AE$5)</f>
        <v>0</v>
      </c>
      <c r="R29" s="59"/>
      <c r="S29" s="45" t="str">
        <f>T!B11</f>
        <v>Y.ALTINDAĞ BLD.SPOR</v>
      </c>
      <c r="T29" s="46">
        <f>IF(F!M30&gt;F!N30,AD$5,AE$5)</f>
        <v>0</v>
      </c>
      <c r="U29" s="46">
        <f>IF(F!M30=F!N30,AD$5,AE$5)</f>
        <v>1</v>
      </c>
      <c r="V29" s="46">
        <f>IF(F!M30&lt;F!N30,AD$5,AE$5)</f>
        <v>0</v>
      </c>
      <c r="W29" s="45" t="str">
        <f>T!B9</f>
        <v>ETİMESGUT BLD. SPOR</v>
      </c>
      <c r="X29" s="46">
        <f>IF(F!M30&lt;F!N30,AD$5,AE$5)</f>
        <v>0</v>
      </c>
      <c r="Y29" s="46">
        <f>IF(F!M30=F!N30,AD$5,AE$5)</f>
        <v>1</v>
      </c>
      <c r="Z29" s="46">
        <f>IF(F!M30&gt;F!N30,AD$5,AE$5)</f>
        <v>0</v>
      </c>
    </row>
    <row r="30" spans="1:26" ht="18" customHeight="1">
      <c r="A30" s="45" t="str">
        <f>T!B6</f>
        <v>ADLİYE SPOR</v>
      </c>
      <c r="B30" s="46">
        <f>IF(F!C31&gt;F!D31,AD$5,AE$5)</f>
        <v>0</v>
      </c>
      <c r="C30" s="46">
        <f>IF(F!C31=F!D31,AD$5,AE$5)</f>
        <v>1</v>
      </c>
      <c r="D30" s="46">
        <f>IF(F!C31&lt;F!D31,AD$5,AE$5)</f>
        <v>0</v>
      </c>
      <c r="E30" s="45" t="str">
        <f>T!B10</f>
        <v>K.ÖREN BLD. BAĞLUM SPOR</v>
      </c>
      <c r="F30" s="46">
        <f>IF(F!D31&gt;F!C31,AD$5,AE$5)</f>
        <v>0</v>
      </c>
      <c r="G30" s="46">
        <f>IF(F!C31=F!D31,AD$5,AE$5)</f>
        <v>1</v>
      </c>
      <c r="H30" s="46">
        <f>IF(F!C31&gt;F!D31,AD$5,AE$5)</f>
        <v>0</v>
      </c>
      <c r="I30" s="58"/>
      <c r="J30" s="43" t="str">
        <f>T!B7</f>
        <v>KEÇİÖRENGÜCÜ</v>
      </c>
      <c r="K30" s="44">
        <f>IF(F!H31&gt;F!I31,AD$5,AE$5)</f>
        <v>0</v>
      </c>
      <c r="L30" s="44">
        <f>IF(F!H31=F!I31,AD$5,AE$5)</f>
        <v>1</v>
      </c>
      <c r="M30" s="44">
        <f>IF(F!H31&lt;F!I31,AD$5,AE$5)</f>
        <v>0</v>
      </c>
      <c r="N30" s="43" t="str">
        <f>T!B11</f>
        <v>Y.ALTINDAĞ BLD.SPOR</v>
      </c>
      <c r="O30" s="44">
        <f>IF(F!H31&lt;F!I31,AD$5,AE$5)</f>
        <v>0</v>
      </c>
      <c r="P30" s="44">
        <f>IF(F!H31=F!I31,AD$5,AE$5)</f>
        <v>1</v>
      </c>
      <c r="Q30" s="44">
        <f>IF(F!H31&gt;F!I31,AD$5,AE$5)</f>
        <v>0</v>
      </c>
      <c r="R30" s="59"/>
      <c r="S30" s="45" t="str">
        <f>T!B8</f>
        <v>HACETTEPE SPOR</v>
      </c>
      <c r="T30" s="46">
        <f>IF(F!M31&gt;F!N31,AD$5,AE$5)</f>
        <v>0</v>
      </c>
      <c r="U30" s="46">
        <f>IF(F!M31=F!N31,AD$5,AE$5)</f>
        <v>1</v>
      </c>
      <c r="V30" s="46">
        <f>IF(F!M31&lt;F!N31,AD$5,AE$5)</f>
        <v>0</v>
      </c>
      <c r="W30" s="45" t="str">
        <f>T!B12</f>
        <v>ANKARA DEMİR SPOR</v>
      </c>
      <c r="X30" s="46">
        <f>IF(F!M31&lt;F!N31,AD$5,AE$5)</f>
        <v>0</v>
      </c>
      <c r="Y30" s="46">
        <f>IF(F!M31=F!N31,AD$5,AE$5)</f>
        <v>1</v>
      </c>
      <c r="Z30" s="46">
        <f>IF(F!M31&gt;F!N31,AD$5,AE$5)</f>
        <v>0</v>
      </c>
    </row>
    <row r="31" spans="1:26" ht="18" customHeight="1">
      <c r="A31" s="45" t="str">
        <f>T!B11</f>
        <v>Y.ALTINDAĞ BLD.SPOR</v>
      </c>
      <c r="B31" s="46">
        <f>IF(F!C32&gt;F!D32,AD$5,AE$5)</f>
        <v>0</v>
      </c>
      <c r="C31" s="46">
        <f>IF(F!C32=F!D32,AD$5,AE$5)</f>
        <v>1</v>
      </c>
      <c r="D31" s="46">
        <f>IF(F!C32&lt;F!D32,AD$5,AE$5)</f>
        <v>0</v>
      </c>
      <c r="E31" s="45" t="str">
        <f>T!B12</f>
        <v>ANKARA DEMİR SPOR</v>
      </c>
      <c r="F31" s="46">
        <f>IF(F!D32&gt;F!C32,AD$5,AE$5)</f>
        <v>0</v>
      </c>
      <c r="G31" s="46">
        <f>IF(F!C32=F!D32,AD$5,AE$5)</f>
        <v>1</v>
      </c>
      <c r="H31" s="46">
        <f>IF(F!C32&gt;F!D32,AD$5,AE$5)</f>
        <v>0</v>
      </c>
      <c r="I31" s="48"/>
      <c r="J31" s="43" t="str">
        <f>T!B12</f>
        <v>ANKARA DEMİR SPOR</v>
      </c>
      <c r="K31" s="44">
        <f>IF(F!H32&gt;F!I32,AD$5,AE$5)</f>
        <v>0</v>
      </c>
      <c r="L31" s="44">
        <f>IF(F!H32=F!I32,AD$5,AE$5)</f>
        <v>1</v>
      </c>
      <c r="M31" s="44">
        <f>IF(F!H32&lt;F!I32,AD$5,AE$5)</f>
        <v>0</v>
      </c>
      <c r="N31" s="43" t="str">
        <f>T!B6</f>
        <v>ADLİYE SPOR</v>
      </c>
      <c r="O31" s="44">
        <f>IF(F!H32&lt;F!I32,AD$5,AE$5)</f>
        <v>0</v>
      </c>
      <c r="P31" s="44">
        <f>IF(F!H32=F!I32,AD$5,AE$5)</f>
        <v>1</v>
      </c>
      <c r="Q31" s="44">
        <f>IF(F!H32&gt;F!I32,AD$5,AE$5)</f>
        <v>0</v>
      </c>
      <c r="R31" s="48"/>
      <c r="S31" s="45" t="str">
        <f>T!B6</f>
        <v>ADLİYE SPOR</v>
      </c>
      <c r="T31" s="46">
        <f>IF(F!M32&gt;F!N32,AD$5,AE$5)</f>
        <v>0</v>
      </c>
      <c r="U31" s="46">
        <f>IF(F!M32=F!N32,AD$5,AE$5)</f>
        <v>1</v>
      </c>
      <c r="V31" s="46">
        <f>IF(F!M32&lt;F!N32,AD$5,AE$5)</f>
        <v>0</v>
      </c>
      <c r="W31" s="45" t="str">
        <f>T!B7</f>
        <v>KEÇİÖRENGÜCÜ</v>
      </c>
      <c r="X31" s="46">
        <f>IF(F!M32&lt;F!N32,AD$5,AE$5)</f>
        <v>0</v>
      </c>
      <c r="Y31" s="46">
        <f>IF(F!M32=F!N32,AD$5,AE$5)</f>
        <v>1</v>
      </c>
      <c r="Z31" s="46">
        <f>IF(F!M32&gt;F!N32,AD$5,AE$5)</f>
        <v>0</v>
      </c>
    </row>
    <row r="32" spans="1:26" ht="18" customHeight="1">
      <c r="A32" s="45" t="str">
        <f>T!B8</f>
        <v>HACETTEPE SPOR</v>
      </c>
      <c r="B32" s="46">
        <f>IF(F!C33&gt;F!D33,AE$5,AE$5)</f>
        <v>0</v>
      </c>
      <c r="C32" s="46">
        <f>IF(F!C33=F!D33,AE$5,AE$5)</f>
        <v>0</v>
      </c>
      <c r="D32" s="46">
        <f>IF(F!C33&lt;F!D33,AE$5,AE$5)</f>
        <v>0</v>
      </c>
      <c r="E32" s="45" t="str">
        <f>T!B13</f>
        <v>BAY</v>
      </c>
      <c r="F32" s="46">
        <f>IF(F!D33&gt;F!C33,AE$5,AE$5)</f>
        <v>0</v>
      </c>
      <c r="G32" s="46">
        <f>IF(F!C33=F!D33,AE$5,AE$5)</f>
        <v>0</v>
      </c>
      <c r="H32" s="46">
        <f>IF(F!C33&gt;F!D33,AE$5,AE$5)</f>
        <v>0</v>
      </c>
      <c r="I32" s="48"/>
      <c r="J32" s="43" t="str">
        <f>T!B9</f>
        <v>ETİMESGUT BLD. SPOR</v>
      </c>
      <c r="K32" s="44">
        <f>IF(F!H33&gt;F!I33,AE$5,AE$5)</f>
        <v>0</v>
      </c>
      <c r="L32" s="44">
        <f>IF(F!H33=F!I33,AE$5,AE$5)</f>
        <v>0</v>
      </c>
      <c r="M32" s="44">
        <f>IF(F!H33&lt;F!I33,AE$5,AE$5)</f>
        <v>0</v>
      </c>
      <c r="N32" s="43" t="str">
        <f>T!B13</f>
        <v>BAY</v>
      </c>
      <c r="O32" s="44">
        <f>IF(F!H33&lt;F!I33,AE$5,AE$5)</f>
        <v>0</v>
      </c>
      <c r="P32" s="44">
        <f>IF(F!H33=F!I33,AE$5,AE$5)</f>
        <v>0</v>
      </c>
      <c r="Q32" s="44">
        <f>IF(F!H33&gt;F!I33,AE$5,AE$5)</f>
        <v>0</v>
      </c>
      <c r="R32" s="48"/>
      <c r="S32" s="45" t="str">
        <f>T!B10</f>
        <v>K.ÖREN BLD. BAĞLUM SPOR</v>
      </c>
      <c r="T32" s="46">
        <f>IF(F!M33&gt;F!N33,AE$5,AE$5)</f>
        <v>0</v>
      </c>
      <c r="U32" s="46">
        <f>IF(F!M33=F!N33,AE$5,AE$5)</f>
        <v>0</v>
      </c>
      <c r="V32" s="46">
        <f>IF(F!M33&lt;F!N33,AE$5,AE$5)</f>
        <v>0</v>
      </c>
      <c r="W32" s="45" t="str">
        <f>T!B13</f>
        <v>BAY</v>
      </c>
      <c r="X32" s="46">
        <f>IF(F!M33&lt;F!N33,AE$5,AE$5)</f>
        <v>0</v>
      </c>
      <c r="Y32" s="46">
        <f>IF(F!M33=F!N33,AE$5,AE$5)</f>
        <v>0</v>
      </c>
      <c r="Z32" s="46">
        <f>IF(F!M33&gt;F!N33,AE$5,AE$5)</f>
        <v>0</v>
      </c>
    </row>
    <row r="33" spans="1:18" ht="9" customHeight="1">
      <c r="A33" s="160"/>
      <c r="B33" s="160"/>
      <c r="C33" s="160"/>
      <c r="D33" s="160"/>
      <c r="E33" s="160"/>
      <c r="F33" s="160"/>
      <c r="G33" s="160"/>
      <c r="H33" s="160"/>
      <c r="I33" s="48"/>
      <c r="J33" s="160"/>
      <c r="K33" s="160"/>
      <c r="L33" s="160"/>
      <c r="M33" s="160"/>
      <c r="N33" s="160"/>
      <c r="O33" s="160"/>
      <c r="P33" s="160"/>
      <c r="Q33" s="160"/>
      <c r="R33" s="48"/>
    </row>
    <row r="34" spans="1:17" ht="21" customHeight="1">
      <c r="A34" s="147" t="s">
        <v>38</v>
      </c>
      <c r="B34" s="148"/>
      <c r="C34" s="148"/>
      <c r="D34" s="148"/>
      <c r="E34" s="148"/>
      <c r="F34" s="148"/>
      <c r="G34" s="148"/>
      <c r="H34" s="149"/>
      <c r="I34" s="48"/>
      <c r="J34" s="150" t="s">
        <v>39</v>
      </c>
      <c r="K34" s="151"/>
      <c r="L34" s="151"/>
      <c r="M34" s="151"/>
      <c r="N34" s="151"/>
      <c r="O34" s="151"/>
      <c r="P34" s="151"/>
      <c r="Q34" s="152"/>
    </row>
    <row r="35" spans="1:17" ht="18" customHeight="1">
      <c r="A35" s="163" t="s">
        <v>24</v>
      </c>
      <c r="B35" s="163"/>
      <c r="C35" s="163"/>
      <c r="D35" s="164"/>
      <c r="E35" s="147" t="s">
        <v>25</v>
      </c>
      <c r="F35" s="148"/>
      <c r="G35" s="148"/>
      <c r="H35" s="149"/>
      <c r="I35" s="48"/>
      <c r="J35" s="161" t="s">
        <v>24</v>
      </c>
      <c r="K35" s="161"/>
      <c r="L35" s="161"/>
      <c r="M35" s="161"/>
      <c r="N35" s="150" t="s">
        <v>25</v>
      </c>
      <c r="O35" s="151"/>
      <c r="P35" s="151"/>
      <c r="Q35" s="152"/>
    </row>
    <row r="36" spans="1:17" ht="18" customHeight="1">
      <c r="A36" s="42" t="s">
        <v>27</v>
      </c>
      <c r="B36" s="42" t="s">
        <v>15</v>
      </c>
      <c r="C36" s="42" t="s">
        <v>16</v>
      </c>
      <c r="D36" s="42" t="s">
        <v>17</v>
      </c>
      <c r="E36" s="42" t="s">
        <v>27</v>
      </c>
      <c r="F36" s="42" t="s">
        <v>15</v>
      </c>
      <c r="G36" s="42" t="s">
        <v>16</v>
      </c>
      <c r="H36" s="42" t="s">
        <v>17</v>
      </c>
      <c r="I36" s="48"/>
      <c r="J36" s="56" t="s">
        <v>27</v>
      </c>
      <c r="K36" s="56" t="s">
        <v>15</v>
      </c>
      <c r="L36" s="56" t="s">
        <v>16</v>
      </c>
      <c r="M36" s="56" t="s">
        <v>17</v>
      </c>
      <c r="N36" s="56" t="s">
        <v>27</v>
      </c>
      <c r="O36" s="56" t="s">
        <v>15</v>
      </c>
      <c r="P36" s="56" t="s">
        <v>16</v>
      </c>
      <c r="Q36" s="56" t="s">
        <v>17</v>
      </c>
    </row>
    <row r="37" spans="1:17" ht="18" customHeight="1">
      <c r="A37" s="45" t="str">
        <f>T!B12</f>
        <v>ANKARA DEMİR SPOR</v>
      </c>
      <c r="B37" s="46">
        <f>IF(F!C38&gt;F!D38,AD$5,AE$5)</f>
        <v>0</v>
      </c>
      <c r="C37" s="46">
        <f>IF(F!C38=F!D38,AD$5,AE$5)</f>
        <v>1</v>
      </c>
      <c r="D37" s="46">
        <f>IF(F!C38&lt;F!D38,AD$5,AE$5)</f>
        <v>0</v>
      </c>
      <c r="E37" s="45" t="str">
        <f>T!B10</f>
        <v>K.ÖREN BLD. BAĞLUM SPOR</v>
      </c>
      <c r="F37" s="46">
        <f>IF(F!D38&gt;F!C38,AD$5,AE$5)</f>
        <v>0</v>
      </c>
      <c r="G37" s="46">
        <f>IF(F!C38=F!D38,AD$5,AE$5)</f>
        <v>1</v>
      </c>
      <c r="H37" s="46">
        <f>IF(F!C38&gt;F!D38,AD$5,AE$5)</f>
        <v>0</v>
      </c>
      <c r="I37" s="48"/>
      <c r="J37" s="43" t="str">
        <f>T!B6</f>
        <v>ADLİYE SPOR</v>
      </c>
      <c r="K37" s="44">
        <f>IF(F!H38&gt;F!I38,AD$5,AE$5)</f>
        <v>0</v>
      </c>
      <c r="L37" s="44">
        <f>IF(F!H38=F!I38,AD$5,AE$5)</f>
        <v>1</v>
      </c>
      <c r="M37" s="44">
        <f>IF(F!H38&lt;F!I38,AD$5,AE$5)</f>
        <v>0</v>
      </c>
      <c r="N37" s="43" t="str">
        <f>T!B11</f>
        <v>Y.ALTINDAĞ BLD.SPOR</v>
      </c>
      <c r="O37" s="44">
        <f>IF(F!H38&lt;F!I38,AD$5,AE$5)</f>
        <v>0</v>
      </c>
      <c r="P37" s="44">
        <f>IF(F!H38=F!I38,AD$5,AE$5)</f>
        <v>1</v>
      </c>
      <c r="Q37" s="44">
        <f>IF(F!H38&gt;F!I38,AD$5,AE$5)</f>
        <v>0</v>
      </c>
    </row>
    <row r="38" spans="1:17" ht="18" customHeight="1">
      <c r="A38" s="45" t="str">
        <f>T!B9</f>
        <v>ETİMESGUT BLD. SPOR</v>
      </c>
      <c r="B38" s="46">
        <f>IF(F!C39&gt;F!D39,AD$5,AE$5)</f>
        <v>0</v>
      </c>
      <c r="C38" s="46">
        <f>IF(F!C39=F!D39,AD$5,AE$5)</f>
        <v>1</v>
      </c>
      <c r="D38" s="46">
        <f>IF(F!C39&lt;F!D39,AD$5,AE$5)</f>
        <v>0</v>
      </c>
      <c r="E38" s="45" t="str">
        <f>T!B6</f>
        <v>ADLİYE SPOR</v>
      </c>
      <c r="F38" s="46">
        <f>IF(F!D39&gt;F!C39,AD$5,AE$5)</f>
        <v>0</v>
      </c>
      <c r="G38" s="46">
        <f>IF(F!C39=F!D39,AD$5,AE$5)</f>
        <v>1</v>
      </c>
      <c r="H38" s="46">
        <f>IF(F!C39&gt;F!D39,AD$5,AE$5)</f>
        <v>0</v>
      </c>
      <c r="I38" s="48"/>
      <c r="J38" s="43" t="str">
        <f>T!B10</f>
        <v>K.ÖREN BLD. BAĞLUM SPOR</v>
      </c>
      <c r="K38" s="44">
        <f>IF(F!H39&gt;F!I39,AD$5,AE$5)</f>
        <v>0</v>
      </c>
      <c r="L38" s="44">
        <f>IF(F!H39=F!I39,AD$5,AE$5)</f>
        <v>1</v>
      </c>
      <c r="M38" s="44">
        <f>IF(F!H39&lt;F!I39,AD$5,AE$5)</f>
        <v>0</v>
      </c>
      <c r="N38" s="43" t="str">
        <f>T!B7</f>
        <v>KEÇİÖRENGÜCÜ</v>
      </c>
      <c r="O38" s="44">
        <f>IF(F!H39&lt;F!I39,AD$5,AE$5)</f>
        <v>0</v>
      </c>
      <c r="P38" s="44">
        <f>IF(F!H39=F!I39,AD$5,AE$5)</f>
        <v>1</v>
      </c>
      <c r="Q38" s="44">
        <f>IF(F!H39&gt;F!I39,AD$5,AE$5)</f>
        <v>0</v>
      </c>
    </row>
    <row r="39" spans="1:17" ht="18" customHeight="1">
      <c r="A39" s="45" t="str">
        <f>T!B7</f>
        <v>KEÇİÖRENGÜCÜ</v>
      </c>
      <c r="B39" s="46">
        <f>IF(F!C40&gt;F!D40,AD$5,AE$5)</f>
        <v>0</v>
      </c>
      <c r="C39" s="46">
        <f>IF(F!C40=F!D40,AD$5,AE$5)</f>
        <v>1</v>
      </c>
      <c r="D39" s="46">
        <f>IF(F!C40&lt;F!D40,AD$5,AE$5)</f>
        <v>0</v>
      </c>
      <c r="E39" s="45" t="str">
        <f>T!B8</f>
        <v>HACETTEPE SPOR</v>
      </c>
      <c r="F39" s="46">
        <f>IF(F!D40&gt;F!C40,AD$5,AE$5)</f>
        <v>0</v>
      </c>
      <c r="G39" s="46">
        <f>IF(F!C40=F!D40,AD$5,AE$5)</f>
        <v>1</v>
      </c>
      <c r="H39" s="46">
        <f>IF(F!C40&gt;F!D40,AD$5,AE$5)</f>
        <v>0</v>
      </c>
      <c r="I39" s="48"/>
      <c r="J39" s="43" t="str">
        <f>T!B8</f>
        <v>HACETTEPE SPOR</v>
      </c>
      <c r="K39" s="44">
        <f>IF(F!H40&gt;F!I40,AD$5,AE$5)</f>
        <v>0</v>
      </c>
      <c r="L39" s="44">
        <f>IF(F!H40=F!I40,AD$5,AE$5)</f>
        <v>1</v>
      </c>
      <c r="M39" s="44">
        <f>IF(F!H40&lt;F!I40,AD$5,AE$5)</f>
        <v>0</v>
      </c>
      <c r="N39" s="43" t="str">
        <f>T!B9</f>
        <v>ETİMESGUT BLD. SPOR</v>
      </c>
      <c r="O39" s="44">
        <f>IF(F!H40&lt;F!I40,AD$5,AE$5)</f>
        <v>0</v>
      </c>
      <c r="P39" s="44">
        <f>IF(F!H40=F!I40,AD$5,AE$5)</f>
        <v>1</v>
      </c>
      <c r="Q39" s="44">
        <f>IF(F!H40&gt;F!I40,AD$5,AE$5)</f>
        <v>0</v>
      </c>
    </row>
    <row r="40" spans="1:17" ht="18" customHeight="1">
      <c r="A40" s="45" t="str">
        <f>T!B11</f>
        <v>Y.ALTINDAĞ BLD.SPOR</v>
      </c>
      <c r="B40" s="46">
        <f>IF(F!C41&gt;F!D41,AE$5,AE$5)</f>
        <v>0</v>
      </c>
      <c r="C40" s="46">
        <f>IF(F!C41=F!D41,AE$5,AE$5)</f>
        <v>0</v>
      </c>
      <c r="D40" s="46">
        <f>IF(F!C41&lt;F!D41,AE$5,AE$5)</f>
        <v>0</v>
      </c>
      <c r="E40" s="45" t="str">
        <f>T!B13</f>
        <v>BAY</v>
      </c>
      <c r="F40" s="46">
        <f>IF(F!D41&gt;F!C41,AE$5,AE$5)</f>
        <v>0</v>
      </c>
      <c r="G40" s="46">
        <f>IF(F!C41=F!D41,AE$5,AE$5)</f>
        <v>0</v>
      </c>
      <c r="H40" s="46">
        <f>IF(F!C41&gt;F!D41,AE$5,AE$5)</f>
        <v>0</v>
      </c>
      <c r="I40" s="48"/>
      <c r="J40" s="43" t="str">
        <f>T!B12</f>
        <v>ANKARA DEMİR SPOR</v>
      </c>
      <c r="K40" s="44">
        <f>IF(F!H41&gt;F!I41,AE$5,AE$5)</f>
        <v>0</v>
      </c>
      <c r="L40" s="44">
        <f>IF(F!H41=F!I41,AE$5,AE$5)</f>
        <v>0</v>
      </c>
      <c r="M40" s="44">
        <f>IF(F!H41&lt;F!I41,AE$5,AE$5)</f>
        <v>0</v>
      </c>
      <c r="N40" s="43" t="str">
        <f>T!B13</f>
        <v>BAY</v>
      </c>
      <c r="O40" s="44">
        <f>IF(F!H41&lt;F!I41,AE$5,AE$5)</f>
        <v>0</v>
      </c>
      <c r="P40" s="44">
        <f>IF(F!H41=F!I41,AE$5,AE$5)</f>
        <v>0</v>
      </c>
      <c r="Q40" s="44">
        <f>IF(F!H41&gt;F!I41,AE$5,AE$5)</f>
        <v>0</v>
      </c>
    </row>
    <row r="43" spans="1:3" ht="25.5">
      <c r="A43" s="158" t="s">
        <v>41</v>
      </c>
      <c r="B43" s="158"/>
      <c r="C43" s="158"/>
    </row>
  </sheetData>
  <sheetProtection/>
  <mergeCells count="55">
    <mergeCell ref="A19:D19"/>
    <mergeCell ref="A43:C43"/>
    <mergeCell ref="N27:Q27"/>
    <mergeCell ref="A25:H25"/>
    <mergeCell ref="A26:H26"/>
    <mergeCell ref="J25:Q25"/>
    <mergeCell ref="E19:H19"/>
    <mergeCell ref="J33:Q33"/>
    <mergeCell ref="J19:M19"/>
    <mergeCell ref="N35:Q35"/>
    <mergeCell ref="A35:D35"/>
    <mergeCell ref="E35:H35"/>
    <mergeCell ref="J27:M27"/>
    <mergeCell ref="J34:Q34"/>
    <mergeCell ref="J35:M35"/>
    <mergeCell ref="A33:H33"/>
    <mergeCell ref="A27:D27"/>
    <mergeCell ref="E27:H27"/>
    <mergeCell ref="A34:H34"/>
    <mergeCell ref="S27:V27"/>
    <mergeCell ref="S9:Z9"/>
    <mergeCell ref="S17:Z17"/>
    <mergeCell ref="S25:Z25"/>
    <mergeCell ref="S18:Z18"/>
    <mergeCell ref="S19:V19"/>
    <mergeCell ref="W19:Z19"/>
    <mergeCell ref="S10:Z10"/>
    <mergeCell ref="S11:V11"/>
    <mergeCell ref="W27:Z27"/>
    <mergeCell ref="A3:D3"/>
    <mergeCell ref="A2:H2"/>
    <mergeCell ref="J2:Q2"/>
    <mergeCell ref="J18:Q18"/>
    <mergeCell ref="A9:H9"/>
    <mergeCell ref="A17:H17"/>
    <mergeCell ref="A18:H18"/>
    <mergeCell ref="J17:Q17"/>
    <mergeCell ref="J3:M3"/>
    <mergeCell ref="A1:AA1"/>
    <mergeCell ref="O11:Q11"/>
    <mergeCell ref="A10:H10"/>
    <mergeCell ref="E11:H11"/>
    <mergeCell ref="A11:D11"/>
    <mergeCell ref="N3:Q3"/>
    <mergeCell ref="E3:H3"/>
    <mergeCell ref="S2:Z2"/>
    <mergeCell ref="S3:V3"/>
    <mergeCell ref="W3:Z3"/>
    <mergeCell ref="N19:Q19"/>
    <mergeCell ref="J26:Q26"/>
    <mergeCell ref="X11:Z11"/>
    <mergeCell ref="J9:Q9"/>
    <mergeCell ref="J10:Q10"/>
    <mergeCell ref="J11:M11"/>
    <mergeCell ref="S26:Z26"/>
  </mergeCells>
  <printOptions horizontalCentered="1"/>
  <pageMargins left="0" right="0" top="0" bottom="0" header="0.07874015748031496" footer="0.25"/>
  <pageSetup horizontalDpi="300" verticalDpi="300" orientation="landscape" paperSize="9" scale="64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47"/>
  <sheetViews>
    <sheetView tabSelected="1" zoomScale="75" zoomScaleNormal="75" zoomScaleSheetLayoutView="75" zoomScalePageLayoutView="0" workbookViewId="0" topLeftCell="A1">
      <selection activeCell="F9" sqref="F9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36.75" customHeight="1">
      <c r="A1" s="171" t="str">
        <f>T!A1</f>
        <v>2016-2017 SEZONU ANKARA U 19 1 NCİ LİGİ 7 NCİ GRUP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26.25" customHeight="1">
      <c r="A2" s="171" t="s">
        <v>62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9.5" customHeight="1">
      <c r="A3" s="172" t="s">
        <v>0</v>
      </c>
      <c r="B3" s="172"/>
      <c r="C3" s="172"/>
      <c r="D3" s="172"/>
      <c r="E3" s="47"/>
      <c r="F3" s="166" t="s">
        <v>1</v>
      </c>
      <c r="G3" s="166"/>
      <c r="H3" s="166"/>
      <c r="I3" s="166"/>
      <c r="J3" s="48"/>
      <c r="K3" s="166" t="s">
        <v>2</v>
      </c>
      <c r="L3" s="166"/>
      <c r="M3" s="166"/>
      <c r="N3" s="166"/>
    </row>
    <row r="4" spans="1:14" ht="15" customHeight="1">
      <c r="A4" s="181" t="s">
        <v>8</v>
      </c>
      <c r="B4" s="181"/>
      <c r="C4" s="177" t="s">
        <v>9</v>
      </c>
      <c r="D4" s="178"/>
      <c r="E4" s="47"/>
      <c r="F4" s="173" t="s">
        <v>8</v>
      </c>
      <c r="G4" s="174"/>
      <c r="H4" s="177" t="s">
        <v>9</v>
      </c>
      <c r="I4" s="178"/>
      <c r="J4" s="48"/>
      <c r="K4" s="173" t="s">
        <v>8</v>
      </c>
      <c r="L4" s="174"/>
      <c r="M4" s="177" t="s">
        <v>9</v>
      </c>
      <c r="N4" s="178"/>
    </row>
    <row r="5" spans="1:14" ht="15" customHeight="1">
      <c r="A5" s="181"/>
      <c r="B5" s="181"/>
      <c r="C5" s="175"/>
      <c r="D5" s="176"/>
      <c r="E5" s="47"/>
      <c r="F5" s="175"/>
      <c r="G5" s="176"/>
      <c r="H5" s="175"/>
      <c r="I5" s="176"/>
      <c r="J5" s="48"/>
      <c r="K5" s="175"/>
      <c r="L5" s="176"/>
      <c r="M5" s="175"/>
      <c r="N5" s="176"/>
    </row>
    <row r="6" spans="1:14" ht="21" customHeight="1">
      <c r="A6" s="49" t="str">
        <f>'P '!A5</f>
        <v>ANKARA DEMİR SPOR</v>
      </c>
      <c r="B6" s="49" t="str">
        <f>'P '!E5</f>
        <v>KEÇİÖRENGÜCÜ</v>
      </c>
      <c r="C6" s="113">
        <f>T!C12</f>
        <v>0</v>
      </c>
      <c r="D6" s="113">
        <f>T!C7</f>
        <v>0</v>
      </c>
      <c r="E6" s="51"/>
      <c r="F6" s="49" t="str">
        <f>'P '!J5</f>
        <v>ADLİYE SPOR</v>
      </c>
      <c r="G6" s="49" t="str">
        <f>'P '!N5</f>
        <v>HACETTEPE SPOR</v>
      </c>
      <c r="H6" s="112">
        <f>T!D6</f>
        <v>0</v>
      </c>
      <c r="I6" s="112">
        <f>T!D8</f>
        <v>0</v>
      </c>
      <c r="J6" s="106"/>
      <c r="K6" s="49" t="str">
        <f>'P '!S5</f>
        <v>KEÇİÖRENGÜCÜ</v>
      </c>
      <c r="L6" s="49" t="str">
        <f>'P '!W5</f>
        <v>ETİMESGUT BLD. SPOR</v>
      </c>
      <c r="M6" s="112">
        <f>T!E7</f>
        <v>0</v>
      </c>
      <c r="N6" s="112">
        <f>T!E9</f>
        <v>0</v>
      </c>
    </row>
    <row r="7" spans="1:14" ht="21" customHeight="1">
      <c r="A7" s="49" t="str">
        <f>'P '!A6</f>
        <v>HACETTEPE SPOR</v>
      </c>
      <c r="B7" s="49" t="str">
        <f>'P '!E6</f>
        <v>Y.ALTINDAĞ BLD.SPOR</v>
      </c>
      <c r="C7" s="113">
        <f>T!C8</f>
        <v>0</v>
      </c>
      <c r="D7" s="113">
        <f>T!C11</f>
        <v>0</v>
      </c>
      <c r="E7" s="51"/>
      <c r="F7" s="49" t="str">
        <f>'P '!J6</f>
        <v>ETİMESGUT BLD. SPOR</v>
      </c>
      <c r="G7" s="49" t="str">
        <f>'P '!N6</f>
        <v>ANKARA DEMİR SPOR</v>
      </c>
      <c r="H7" s="112">
        <f>T!D9</f>
        <v>0</v>
      </c>
      <c r="I7" s="112">
        <f>T!D12</f>
        <v>0</v>
      </c>
      <c r="J7" s="106"/>
      <c r="K7" s="49" t="str">
        <f>'P '!S6</f>
        <v>K.ÖREN BLD. BAĞLUM SPOR</v>
      </c>
      <c r="L7" s="49" t="str">
        <f>'P '!W6</f>
        <v>ADLİYE SPOR</v>
      </c>
      <c r="M7" s="112">
        <f>T!E10</f>
        <v>0</v>
      </c>
      <c r="N7" s="112">
        <f>T!E6</f>
        <v>0</v>
      </c>
    </row>
    <row r="8" spans="1:14" ht="21" customHeight="1">
      <c r="A8" s="49" t="str">
        <f>'P '!A7</f>
        <v>K.ÖREN BLD. BAĞLUM SPOR</v>
      </c>
      <c r="B8" s="49" t="str">
        <f>'P '!E7</f>
        <v>ETİMESGUT BLD. SPOR</v>
      </c>
      <c r="C8" s="113">
        <f>T!C10</f>
        <v>0</v>
      </c>
      <c r="D8" s="113">
        <f>T!C9</f>
        <v>0</v>
      </c>
      <c r="E8" s="51"/>
      <c r="F8" s="49" t="str">
        <f>'P '!J7</f>
        <v>Y.ALTINDAĞ BLD.SPOR</v>
      </c>
      <c r="G8" s="49" t="str">
        <f>'P '!N7</f>
        <v>K.ÖREN BLD. BAĞLUM SPOR</v>
      </c>
      <c r="H8" s="112">
        <f>T!D11</f>
        <v>0</v>
      </c>
      <c r="I8" s="112">
        <f>T!D10</f>
        <v>0</v>
      </c>
      <c r="J8" s="106"/>
      <c r="K8" s="49" t="str">
        <f>'P '!S7</f>
        <v>ANKARA DEMİR SPOR</v>
      </c>
      <c r="L8" s="49" t="str">
        <f>'P '!W7</f>
        <v>Y.ALTINDAĞ BLD.SPOR</v>
      </c>
      <c r="M8" s="112">
        <f>T!E12</f>
        <v>0</v>
      </c>
      <c r="N8" s="112">
        <f>T!E11</f>
        <v>0</v>
      </c>
    </row>
    <row r="9" spans="1:14" ht="21" customHeight="1">
      <c r="A9" s="49" t="str">
        <f>'P '!A8</f>
        <v>ADLİYE SPOR</v>
      </c>
      <c r="B9" s="49" t="str">
        <f>'P '!E8</f>
        <v>BAY</v>
      </c>
      <c r="C9" s="50" t="str">
        <f>T!C6</f>
        <v>--</v>
      </c>
      <c r="D9" s="50" t="str">
        <f>T!C13</f>
        <v>--</v>
      </c>
      <c r="E9" s="51"/>
      <c r="F9" s="49" t="str">
        <f>'P '!J8</f>
        <v>KEÇİÖRENGÜCÜ</v>
      </c>
      <c r="G9" s="49" t="str">
        <f>'P '!N8</f>
        <v>BAY</v>
      </c>
      <c r="H9" s="50" t="str">
        <f>T!D7</f>
        <v>--</v>
      </c>
      <c r="I9" s="50" t="str">
        <f>T!D13</f>
        <v>--</v>
      </c>
      <c r="J9" s="106"/>
      <c r="K9" s="49" t="str">
        <f>'P '!S8</f>
        <v>HACETTEPE SPOR</v>
      </c>
      <c r="L9" s="49" t="str">
        <f>'P '!W8</f>
        <v>BAY</v>
      </c>
      <c r="M9" s="50" t="str">
        <f>T!E8</f>
        <v>--</v>
      </c>
      <c r="N9" s="50" t="str">
        <f>T!E13</f>
        <v>--</v>
      </c>
    </row>
    <row r="10" spans="1:14" ht="20.25" customHeight="1">
      <c r="A10" s="52"/>
      <c r="B10" s="52"/>
      <c r="C10" s="51"/>
      <c r="D10" s="51"/>
      <c r="E10" s="51"/>
      <c r="F10" s="52"/>
      <c r="G10" s="52"/>
      <c r="H10" s="51"/>
      <c r="I10" s="51"/>
      <c r="J10" s="107"/>
      <c r="K10" s="52"/>
      <c r="L10" s="52"/>
      <c r="M10" s="51"/>
      <c r="N10" s="51"/>
    </row>
    <row r="11" spans="1:14" ht="21" customHeight="1">
      <c r="A11" s="166" t="s">
        <v>3</v>
      </c>
      <c r="B11" s="166"/>
      <c r="C11" s="166"/>
      <c r="D11" s="166"/>
      <c r="E11" s="53"/>
      <c r="F11" s="166" t="s">
        <v>4</v>
      </c>
      <c r="G11" s="166"/>
      <c r="H11" s="166"/>
      <c r="I11" s="166"/>
      <c r="J11" s="48"/>
      <c r="K11" s="172" t="s">
        <v>5</v>
      </c>
      <c r="L11" s="172"/>
      <c r="M11" s="172"/>
      <c r="N11" s="172"/>
    </row>
    <row r="12" spans="1:14" ht="15" customHeight="1">
      <c r="A12" s="165" t="s">
        <v>8</v>
      </c>
      <c r="B12" s="165"/>
      <c r="C12" s="167" t="s">
        <v>9</v>
      </c>
      <c r="D12" s="168"/>
      <c r="E12" s="53"/>
      <c r="F12" s="179" t="s">
        <v>8</v>
      </c>
      <c r="G12" s="180"/>
      <c r="H12" s="167" t="s">
        <v>9</v>
      </c>
      <c r="I12" s="168"/>
      <c r="J12" s="106"/>
      <c r="K12" s="173" t="s">
        <v>8</v>
      </c>
      <c r="L12" s="174"/>
      <c r="M12" s="177" t="s">
        <v>9</v>
      </c>
      <c r="N12" s="178"/>
    </row>
    <row r="13" spans="1:14" ht="15" customHeight="1">
      <c r="A13" s="165"/>
      <c r="B13" s="165"/>
      <c r="C13" s="169"/>
      <c r="D13" s="170"/>
      <c r="E13" s="53"/>
      <c r="F13" s="169"/>
      <c r="G13" s="170"/>
      <c r="H13" s="169"/>
      <c r="I13" s="170"/>
      <c r="J13" s="106"/>
      <c r="K13" s="175"/>
      <c r="L13" s="176"/>
      <c r="M13" s="175"/>
      <c r="N13" s="176"/>
    </row>
    <row r="14" spans="1:14" ht="21" customHeight="1">
      <c r="A14" s="49" t="str">
        <f>'P '!A13</f>
        <v>HACETTEPE SPOR</v>
      </c>
      <c r="B14" s="49" t="str">
        <f>'P '!E13</f>
        <v>K.ÖREN BLD. BAĞLUM SPOR</v>
      </c>
      <c r="C14" s="112">
        <f>T!F8</f>
        <v>0</v>
      </c>
      <c r="D14" s="112">
        <f>T!F10</f>
        <v>0</v>
      </c>
      <c r="E14" s="51"/>
      <c r="F14" s="49" t="str">
        <f>'P '!J13</f>
        <v>ETİMESGUT BLD. SPOR</v>
      </c>
      <c r="G14" s="49" t="str">
        <f>'P '!N13</f>
        <v>Y.ALTINDAĞ BLD.SPOR</v>
      </c>
      <c r="H14" s="112">
        <f>T!G9</f>
        <v>0</v>
      </c>
      <c r="I14" s="112">
        <f>T!G11</f>
        <v>0</v>
      </c>
      <c r="J14" s="106"/>
      <c r="K14" s="49" t="str">
        <f>'P '!S13</f>
        <v>K.ÖREN BLD. BAĞLUM SPOR</v>
      </c>
      <c r="L14" s="49" t="str">
        <f>'P '!W13</f>
        <v>ANKARA DEMİR SPOR</v>
      </c>
      <c r="M14" s="112">
        <f>T!H10</f>
        <v>0</v>
      </c>
      <c r="N14" s="112">
        <f>T!H12</f>
        <v>0</v>
      </c>
    </row>
    <row r="15" spans="1:14" ht="21" customHeight="1">
      <c r="A15" s="49" t="str">
        <f>'P '!A14</f>
        <v>Y.ALTINDAĞ BLD.SPOR</v>
      </c>
      <c r="B15" s="49" t="str">
        <f>'P '!E14</f>
        <v>KEÇİÖRENGÜCÜ</v>
      </c>
      <c r="C15" s="112">
        <f>T!F11</f>
        <v>0</v>
      </c>
      <c r="D15" s="112">
        <f>T!F7</f>
        <v>0</v>
      </c>
      <c r="E15" s="51"/>
      <c r="F15" s="49" t="str">
        <f>'P '!J14</f>
        <v>ANKARA DEMİR SPOR</v>
      </c>
      <c r="G15" s="49" t="str">
        <f>'P '!N14</f>
        <v>HACETTEPE SPOR</v>
      </c>
      <c r="H15" s="112">
        <f>T!G12</f>
        <v>0</v>
      </c>
      <c r="I15" s="112">
        <f>T!G8</f>
        <v>0</v>
      </c>
      <c r="J15" s="106"/>
      <c r="K15" s="49" t="str">
        <f>'P '!S14</f>
        <v>ADLİYE SPOR</v>
      </c>
      <c r="L15" s="49" t="str">
        <f>'P '!W14</f>
        <v>ETİMESGUT BLD. SPOR</v>
      </c>
      <c r="M15" s="112">
        <f>T!H6</f>
        <v>0</v>
      </c>
      <c r="N15" s="112">
        <f>T!H9</f>
        <v>0</v>
      </c>
    </row>
    <row r="16" spans="1:14" ht="21" customHeight="1">
      <c r="A16" s="49" t="str">
        <f>'P '!A15</f>
        <v>ADLİYE SPOR</v>
      </c>
      <c r="B16" s="49" t="str">
        <f>'P '!E15</f>
        <v>ANKARA DEMİR SPOR</v>
      </c>
      <c r="C16" s="112">
        <f>T!F6</f>
        <v>0</v>
      </c>
      <c r="D16" s="112">
        <f>T!F12</f>
        <v>0</v>
      </c>
      <c r="E16" s="51"/>
      <c r="F16" s="49" t="str">
        <f>'P '!J15</f>
        <v>KEÇİÖRENGÜCÜ</v>
      </c>
      <c r="G16" s="49" t="str">
        <f>'P '!N15</f>
        <v>ADLİYE SPOR</v>
      </c>
      <c r="H16" s="112">
        <f>T!G7</f>
        <v>0</v>
      </c>
      <c r="I16" s="112">
        <f>T!G6</f>
        <v>0</v>
      </c>
      <c r="J16" s="106"/>
      <c r="K16" s="49" t="str">
        <f>'P '!S15</f>
        <v>HACETTEPE SPOR</v>
      </c>
      <c r="L16" s="49" t="str">
        <f>'P '!W15</f>
        <v>KEÇİÖRENGÜCÜ</v>
      </c>
      <c r="M16" s="112">
        <f>T!H8</f>
        <v>0</v>
      </c>
      <c r="N16" s="112">
        <f>T!H7</f>
        <v>0</v>
      </c>
    </row>
    <row r="17" spans="1:14" ht="21" customHeight="1">
      <c r="A17" s="49" t="str">
        <f>'P '!A16</f>
        <v>ETİMESGUT BLD. SPOR</v>
      </c>
      <c r="B17" s="49" t="str">
        <f>'P '!E16</f>
        <v>BAY</v>
      </c>
      <c r="C17" s="50" t="str">
        <f>T!F9</f>
        <v>--</v>
      </c>
      <c r="D17" s="50" t="str">
        <f>T!F13</f>
        <v>--</v>
      </c>
      <c r="E17" s="51"/>
      <c r="F17" s="49" t="str">
        <f>'P '!J16</f>
        <v>K.ÖREN BLD. BAĞLUM SPOR</v>
      </c>
      <c r="G17" s="49" t="str">
        <f>'P '!N16</f>
        <v>BAY</v>
      </c>
      <c r="H17" s="50" t="str">
        <f>T!G10</f>
        <v>--</v>
      </c>
      <c r="I17" s="50" t="str">
        <f>T!G13</f>
        <v>--</v>
      </c>
      <c r="J17" s="106"/>
      <c r="K17" s="49" t="str">
        <f>'P '!S16</f>
        <v>Y.ALTINDAĞ BLD.SPOR</v>
      </c>
      <c r="L17" s="49" t="str">
        <f>'P '!W16</f>
        <v>BAY</v>
      </c>
      <c r="M17" s="50" t="str">
        <f>T!H11</f>
        <v>--</v>
      </c>
      <c r="N17" s="50" t="str">
        <f>T!H13</f>
        <v>--</v>
      </c>
    </row>
    <row r="18" spans="1:14" ht="20.25" customHeight="1">
      <c r="A18" s="52"/>
      <c r="B18" s="52"/>
      <c r="C18" s="51"/>
      <c r="D18" s="51"/>
      <c r="E18" s="51"/>
      <c r="F18" s="52"/>
      <c r="G18" s="52"/>
      <c r="H18" s="51"/>
      <c r="I18" s="51"/>
      <c r="J18" s="107"/>
      <c r="K18" s="52"/>
      <c r="L18" s="52"/>
      <c r="M18" s="51"/>
      <c r="N18" s="51"/>
    </row>
    <row r="19" spans="1:15" ht="20.25" customHeight="1">
      <c r="A19" s="166" t="s">
        <v>6</v>
      </c>
      <c r="B19" s="166"/>
      <c r="C19" s="166"/>
      <c r="D19" s="166"/>
      <c r="E19" s="53"/>
      <c r="F19" s="166" t="s">
        <v>33</v>
      </c>
      <c r="G19" s="166"/>
      <c r="H19" s="166"/>
      <c r="I19" s="166"/>
      <c r="J19" s="106"/>
      <c r="K19" s="172" t="s">
        <v>34</v>
      </c>
      <c r="L19" s="172"/>
      <c r="M19" s="172"/>
      <c r="N19" s="172"/>
      <c r="O19" s="14"/>
    </row>
    <row r="20" spans="1:15" ht="15" customHeight="1">
      <c r="A20" s="165" t="s">
        <v>8</v>
      </c>
      <c r="B20" s="165"/>
      <c r="C20" s="167" t="s">
        <v>9</v>
      </c>
      <c r="D20" s="168"/>
      <c r="E20" s="53"/>
      <c r="F20" s="179" t="s">
        <v>8</v>
      </c>
      <c r="G20" s="180"/>
      <c r="H20" s="167" t="s">
        <v>9</v>
      </c>
      <c r="I20" s="168"/>
      <c r="J20" s="106"/>
      <c r="K20" s="173" t="s">
        <v>8</v>
      </c>
      <c r="L20" s="174"/>
      <c r="M20" s="177" t="s">
        <v>9</v>
      </c>
      <c r="N20" s="178"/>
      <c r="O20" s="14"/>
    </row>
    <row r="21" spans="1:15" ht="15" customHeight="1">
      <c r="A21" s="165"/>
      <c r="B21" s="165"/>
      <c r="C21" s="169"/>
      <c r="D21" s="170"/>
      <c r="E21" s="53"/>
      <c r="F21" s="169"/>
      <c r="G21" s="170"/>
      <c r="H21" s="169"/>
      <c r="I21" s="170"/>
      <c r="J21" s="106"/>
      <c r="K21" s="175"/>
      <c r="L21" s="176"/>
      <c r="M21" s="175"/>
      <c r="N21" s="176"/>
      <c r="O21" s="14"/>
    </row>
    <row r="22" spans="1:15" ht="21" customHeight="1">
      <c r="A22" s="49" t="str">
        <f>'P '!A21</f>
        <v>Y.ALTINDAĞ BLD.SPOR</v>
      </c>
      <c r="B22" s="49" t="str">
        <f>'P '!E21</f>
        <v>ADLİYE SPOR</v>
      </c>
      <c r="C22" s="112">
        <f>T!I11</f>
        <v>0</v>
      </c>
      <c r="D22" s="112">
        <f>T!I6</f>
        <v>0</v>
      </c>
      <c r="E22" s="54"/>
      <c r="F22" s="49" t="str">
        <f>'P '!J21</f>
        <v>KEÇİÖRENGÜCÜ</v>
      </c>
      <c r="G22" s="49" t="str">
        <f>'P '!N21</f>
        <v>ANKARA DEMİR SPOR</v>
      </c>
      <c r="H22" s="112">
        <f>T!J7</f>
        <v>0</v>
      </c>
      <c r="I22" s="112">
        <f>T!J12</f>
        <v>0</v>
      </c>
      <c r="J22" s="106"/>
      <c r="K22" s="49" t="str">
        <f>'P '!S21</f>
        <v>HACETTEPE SPOR</v>
      </c>
      <c r="L22" s="49" t="str">
        <f>'P '!W21</f>
        <v>ADLİYE SPOR</v>
      </c>
      <c r="M22" s="112">
        <f>T!K8</f>
        <v>0</v>
      </c>
      <c r="N22" s="112">
        <f>T!K6</f>
        <v>0</v>
      </c>
      <c r="O22" s="14"/>
    </row>
    <row r="23" spans="1:15" ht="21" customHeight="1">
      <c r="A23" s="49" t="str">
        <f>'P '!A22</f>
        <v>KEÇİÖRENGÜCÜ</v>
      </c>
      <c r="B23" s="49" t="str">
        <f>'P '!E22</f>
        <v>K.ÖREN BLD. BAĞLUM SPOR</v>
      </c>
      <c r="C23" s="112">
        <f>T!I7</f>
        <v>0</v>
      </c>
      <c r="D23" s="112">
        <f>T!I10</f>
        <v>0</v>
      </c>
      <c r="E23" s="54"/>
      <c r="F23" s="49" t="str">
        <f>'P '!J22</f>
        <v>Y.ALTINDAĞ BLD.SPOR</v>
      </c>
      <c r="G23" s="49" t="str">
        <f>'P '!N22</f>
        <v>HACETTEPE SPOR</v>
      </c>
      <c r="H23" s="112">
        <f>T!J11</f>
        <v>0</v>
      </c>
      <c r="I23" s="112">
        <f>T!J8</f>
        <v>0</v>
      </c>
      <c r="J23" s="106"/>
      <c r="K23" s="49" t="str">
        <f>'P '!S22</f>
        <v>ANKARA DEMİR SPOR</v>
      </c>
      <c r="L23" s="49" t="str">
        <f>'P '!W22</f>
        <v>ETİMESGUT BLD. SPOR</v>
      </c>
      <c r="M23" s="112">
        <f>T!K12</f>
        <v>0</v>
      </c>
      <c r="N23" s="112">
        <f>T!K9</f>
        <v>0</v>
      </c>
      <c r="O23" s="14"/>
    </row>
    <row r="24" spans="1:15" ht="21" customHeight="1">
      <c r="A24" s="49" t="str">
        <f>'P '!A23</f>
        <v>ETİMESGUT BLD. SPOR</v>
      </c>
      <c r="B24" s="49" t="str">
        <f>'P '!E23</f>
        <v>HACETTEPE SPOR</v>
      </c>
      <c r="C24" s="112">
        <f>T!I9</f>
        <v>0</v>
      </c>
      <c r="D24" s="112">
        <f>T!I8</f>
        <v>0</v>
      </c>
      <c r="E24" s="54"/>
      <c r="F24" s="49" t="str">
        <f>'P '!J23</f>
        <v>ETİMESGUT BLD. SPOR</v>
      </c>
      <c r="G24" s="49" t="str">
        <f>'P '!N23</f>
        <v>K.ÖREN BLD. BAĞLUM SPOR</v>
      </c>
      <c r="H24" s="112">
        <f>T!J9</f>
        <v>0</v>
      </c>
      <c r="I24" s="112">
        <f>T!J10</f>
        <v>0</v>
      </c>
      <c r="J24" s="106"/>
      <c r="K24" s="49" t="str">
        <f>'P '!S23</f>
        <v>K.ÖREN BLD. BAĞLUM SPOR</v>
      </c>
      <c r="L24" s="49" t="str">
        <f>'P '!W23</f>
        <v>Y.ALTINDAĞ BLD.SPOR</v>
      </c>
      <c r="M24" s="112">
        <f>T!K10</f>
        <v>0</v>
      </c>
      <c r="N24" s="112">
        <f>T!K11</f>
        <v>0</v>
      </c>
      <c r="O24" s="14"/>
    </row>
    <row r="25" spans="1:15" ht="21" customHeight="1">
      <c r="A25" s="49" t="str">
        <f>'P '!A24</f>
        <v>ANKARA DEMİR SPOR</v>
      </c>
      <c r="B25" s="49" t="str">
        <f>'P '!E24</f>
        <v>BAY</v>
      </c>
      <c r="C25" s="50" t="str">
        <f>T!I12</f>
        <v>--</v>
      </c>
      <c r="D25" s="50" t="str">
        <f>T!I13</f>
        <v>--</v>
      </c>
      <c r="E25" s="54"/>
      <c r="F25" s="49" t="str">
        <f>'P '!J24</f>
        <v>ADLİYE SPOR</v>
      </c>
      <c r="G25" s="49" t="str">
        <f>'P '!N24</f>
        <v>BAY</v>
      </c>
      <c r="H25" s="50" t="str">
        <f>T!J6</f>
        <v>--</v>
      </c>
      <c r="I25" s="50" t="str">
        <f>T!J13</f>
        <v>--</v>
      </c>
      <c r="J25" s="106"/>
      <c r="K25" s="49" t="str">
        <f>'P '!S24</f>
        <v>KEÇİÖRENGÜCÜ</v>
      </c>
      <c r="L25" s="49" t="str">
        <f>'P '!W24</f>
        <v>BAY</v>
      </c>
      <c r="M25" s="50" t="str">
        <f>T!K7</f>
        <v>--</v>
      </c>
      <c r="N25" s="50" t="str">
        <f>T!K13</f>
        <v>--</v>
      </c>
      <c r="O25" s="14"/>
    </row>
    <row r="26" spans="1:14" ht="15" customHeight="1">
      <c r="A26" s="52"/>
      <c r="B26" s="52"/>
      <c r="C26" s="51"/>
      <c r="D26" s="51"/>
      <c r="E26" s="51"/>
      <c r="F26" s="52"/>
      <c r="G26" s="52"/>
      <c r="H26" s="51"/>
      <c r="I26" s="51"/>
      <c r="J26" s="107"/>
      <c r="K26" s="52"/>
      <c r="L26" s="52"/>
      <c r="M26" s="51"/>
      <c r="N26" s="51"/>
    </row>
    <row r="27" spans="1:15" ht="20.25" customHeight="1">
      <c r="A27" s="166" t="s">
        <v>35</v>
      </c>
      <c r="B27" s="166"/>
      <c r="C27" s="166"/>
      <c r="D27" s="166"/>
      <c r="E27" s="53"/>
      <c r="F27" s="166" t="s">
        <v>36</v>
      </c>
      <c r="G27" s="166"/>
      <c r="H27" s="166"/>
      <c r="I27" s="166"/>
      <c r="J27" s="106"/>
      <c r="K27" s="166" t="s">
        <v>37</v>
      </c>
      <c r="L27" s="166"/>
      <c r="M27" s="166"/>
      <c r="N27" s="166"/>
      <c r="O27" s="14"/>
    </row>
    <row r="28" spans="1:15" ht="15" customHeight="1">
      <c r="A28" s="165" t="s">
        <v>8</v>
      </c>
      <c r="B28" s="165"/>
      <c r="C28" s="167" t="s">
        <v>9</v>
      </c>
      <c r="D28" s="168"/>
      <c r="E28" s="53"/>
      <c r="F28" s="179" t="s">
        <v>8</v>
      </c>
      <c r="G28" s="180"/>
      <c r="H28" s="167" t="s">
        <v>9</v>
      </c>
      <c r="I28" s="168"/>
      <c r="J28" s="106"/>
      <c r="K28" s="173" t="s">
        <v>8</v>
      </c>
      <c r="L28" s="174"/>
      <c r="M28" s="177" t="s">
        <v>9</v>
      </c>
      <c r="N28" s="178"/>
      <c r="O28" s="14"/>
    </row>
    <row r="29" spans="1:15" ht="15" customHeight="1">
      <c r="A29" s="165"/>
      <c r="B29" s="165"/>
      <c r="C29" s="169"/>
      <c r="D29" s="170"/>
      <c r="E29" s="53"/>
      <c r="F29" s="169"/>
      <c r="G29" s="170"/>
      <c r="H29" s="169"/>
      <c r="I29" s="170"/>
      <c r="J29" s="106"/>
      <c r="K29" s="175"/>
      <c r="L29" s="176"/>
      <c r="M29" s="175"/>
      <c r="N29" s="176"/>
      <c r="O29" s="14"/>
    </row>
    <row r="30" spans="1:15" ht="21" customHeight="1">
      <c r="A30" s="49" t="str">
        <f>'P '!A29</f>
        <v>ETİMESGUT BLD. SPOR</v>
      </c>
      <c r="B30" s="49" t="str">
        <f>'P '!E29</f>
        <v>KEÇİÖRENGÜCÜ</v>
      </c>
      <c r="C30" s="112">
        <f>T!L9</f>
        <v>0</v>
      </c>
      <c r="D30" s="112">
        <f>T!L7</f>
        <v>0</v>
      </c>
      <c r="E30" s="53"/>
      <c r="F30" s="49" t="str">
        <f>'P '!J29</f>
        <v>K.ÖREN BLD. BAĞLUM SPOR</v>
      </c>
      <c r="G30" s="49" t="str">
        <f>'P '!N29</f>
        <v>HACETTEPE SPOR</v>
      </c>
      <c r="H30" s="112">
        <f>T!M10</f>
        <v>0</v>
      </c>
      <c r="I30" s="112">
        <f>T!M8</f>
        <v>0</v>
      </c>
      <c r="J30" s="106"/>
      <c r="K30" s="49" t="str">
        <f>'P '!S29</f>
        <v>Y.ALTINDAĞ BLD.SPOR</v>
      </c>
      <c r="L30" s="49" t="str">
        <f>'P '!W29</f>
        <v>ETİMESGUT BLD. SPOR</v>
      </c>
      <c r="M30" s="112">
        <f>T!N11</f>
        <v>0</v>
      </c>
      <c r="N30" s="112">
        <f>T!N9</f>
        <v>0</v>
      </c>
      <c r="O30" s="14"/>
    </row>
    <row r="31" spans="1:15" ht="21" customHeight="1">
      <c r="A31" s="49" t="str">
        <f>'P '!A30</f>
        <v>ADLİYE SPOR</v>
      </c>
      <c r="B31" s="49" t="str">
        <f>'P '!E30</f>
        <v>K.ÖREN BLD. BAĞLUM SPOR</v>
      </c>
      <c r="C31" s="112">
        <f>T!L6</f>
        <v>0</v>
      </c>
      <c r="D31" s="112">
        <f>T!L10</f>
        <v>0</v>
      </c>
      <c r="E31" s="51"/>
      <c r="F31" s="49" t="str">
        <f>'P '!J30</f>
        <v>KEÇİÖRENGÜCÜ</v>
      </c>
      <c r="G31" s="49" t="str">
        <f>'P '!N30</f>
        <v>Y.ALTINDAĞ BLD.SPOR</v>
      </c>
      <c r="H31" s="112">
        <f>T!M7</f>
        <v>0</v>
      </c>
      <c r="I31" s="112">
        <f>T!M11</f>
        <v>0</v>
      </c>
      <c r="J31" s="106"/>
      <c r="K31" s="49" t="str">
        <f>'P '!S30</f>
        <v>HACETTEPE SPOR</v>
      </c>
      <c r="L31" s="49" t="str">
        <f>'P '!W30</f>
        <v>ANKARA DEMİR SPOR</v>
      </c>
      <c r="M31" s="112">
        <f>T!N8</f>
        <v>0</v>
      </c>
      <c r="N31" s="112">
        <f>T!N12</f>
        <v>0</v>
      </c>
      <c r="O31" s="14"/>
    </row>
    <row r="32" spans="1:15" ht="21" customHeight="1">
      <c r="A32" s="49" t="str">
        <f>'P '!A31</f>
        <v>Y.ALTINDAĞ BLD.SPOR</v>
      </c>
      <c r="B32" s="49" t="str">
        <f>'P '!E31</f>
        <v>ANKARA DEMİR SPOR</v>
      </c>
      <c r="C32" s="112">
        <f>T!L11</f>
        <v>0</v>
      </c>
      <c r="D32" s="112">
        <f>T!L12</f>
        <v>0</v>
      </c>
      <c r="E32" s="51"/>
      <c r="F32" s="49" t="str">
        <f>'P '!J31</f>
        <v>ANKARA DEMİR SPOR</v>
      </c>
      <c r="G32" s="49" t="str">
        <f>'P '!N31</f>
        <v>ADLİYE SPOR</v>
      </c>
      <c r="H32" s="112">
        <f>T!M12</f>
        <v>0</v>
      </c>
      <c r="I32" s="112">
        <f>T!M6</f>
        <v>0</v>
      </c>
      <c r="J32" s="106"/>
      <c r="K32" s="49" t="str">
        <f>'P '!S31</f>
        <v>ADLİYE SPOR</v>
      </c>
      <c r="L32" s="49" t="str">
        <f>'P '!W31</f>
        <v>KEÇİÖRENGÜCÜ</v>
      </c>
      <c r="M32" s="112">
        <f>T!N6</f>
        <v>0</v>
      </c>
      <c r="N32" s="112">
        <f>T!N7</f>
        <v>0</v>
      </c>
      <c r="O32" s="14"/>
    </row>
    <row r="33" spans="1:15" ht="21" customHeight="1">
      <c r="A33" s="49" t="str">
        <f>'P '!A32</f>
        <v>HACETTEPE SPOR</v>
      </c>
      <c r="B33" s="49" t="str">
        <f>'P '!E32</f>
        <v>BAY</v>
      </c>
      <c r="C33" s="50" t="str">
        <f>T!L8</f>
        <v>--</v>
      </c>
      <c r="D33" s="50" t="str">
        <f>T!L13</f>
        <v>--</v>
      </c>
      <c r="E33" s="51"/>
      <c r="F33" s="49" t="str">
        <f>'P '!J32</f>
        <v>ETİMESGUT BLD. SPOR</v>
      </c>
      <c r="G33" s="49" t="str">
        <f>'P '!N32</f>
        <v>BAY</v>
      </c>
      <c r="H33" s="50" t="str">
        <f>T!M9</f>
        <v>--</v>
      </c>
      <c r="I33" s="50" t="str">
        <f>T!M13</f>
        <v>--</v>
      </c>
      <c r="J33" s="106"/>
      <c r="K33" s="49" t="str">
        <f>'P '!S32</f>
        <v>K.ÖREN BLD. BAĞLUM SPOR</v>
      </c>
      <c r="L33" s="49" t="str">
        <f>'P '!W32</f>
        <v>BAY</v>
      </c>
      <c r="M33" s="50" t="str">
        <f>T!N10</f>
        <v>--</v>
      </c>
      <c r="N33" s="50" t="str">
        <f>T!N13</f>
        <v>--</v>
      </c>
      <c r="O33" s="14"/>
    </row>
    <row r="34" spans="1:15" ht="15" customHeight="1">
      <c r="A34" s="52"/>
      <c r="B34" s="52"/>
      <c r="C34" s="51"/>
      <c r="D34" s="51"/>
      <c r="E34" s="51"/>
      <c r="F34" s="52"/>
      <c r="G34" s="52"/>
      <c r="H34" s="51"/>
      <c r="I34" s="51"/>
      <c r="J34" s="107"/>
      <c r="K34" s="52"/>
      <c r="L34" s="52"/>
      <c r="M34" s="51"/>
      <c r="N34" s="51"/>
      <c r="O34" s="14"/>
    </row>
    <row r="35" spans="1:15" ht="20.25" customHeight="1">
      <c r="A35" s="166" t="s">
        <v>38</v>
      </c>
      <c r="B35" s="166"/>
      <c r="C35" s="166"/>
      <c r="D35" s="166"/>
      <c r="E35" s="51"/>
      <c r="F35" s="166" t="s">
        <v>39</v>
      </c>
      <c r="G35" s="166"/>
      <c r="H35" s="166"/>
      <c r="I35" s="166"/>
      <c r="J35" s="107"/>
      <c r="K35" s="52"/>
      <c r="L35" s="52"/>
      <c r="M35" s="51"/>
      <c r="N35" s="51"/>
      <c r="O35" s="14"/>
    </row>
    <row r="36" spans="1:15" ht="15" customHeight="1">
      <c r="A36" s="165" t="s">
        <v>8</v>
      </c>
      <c r="B36" s="165"/>
      <c r="C36" s="167" t="s">
        <v>9</v>
      </c>
      <c r="D36" s="168"/>
      <c r="E36" s="51"/>
      <c r="F36" s="165" t="s">
        <v>8</v>
      </c>
      <c r="G36" s="165"/>
      <c r="H36" s="167" t="s">
        <v>9</v>
      </c>
      <c r="I36" s="168"/>
      <c r="J36" s="107"/>
      <c r="K36" s="182" t="s">
        <v>12</v>
      </c>
      <c r="L36" s="182"/>
      <c r="M36" s="182"/>
      <c r="N36" s="182"/>
      <c r="O36" s="14"/>
    </row>
    <row r="37" spans="1:15" ht="15" customHeight="1">
      <c r="A37" s="165"/>
      <c r="B37" s="165"/>
      <c r="C37" s="169"/>
      <c r="D37" s="170"/>
      <c r="E37" s="51"/>
      <c r="F37" s="165"/>
      <c r="G37" s="165"/>
      <c r="H37" s="169"/>
      <c r="I37" s="170"/>
      <c r="J37" s="107"/>
      <c r="K37" s="182"/>
      <c r="L37" s="182"/>
      <c r="M37" s="182"/>
      <c r="N37" s="182"/>
      <c r="O37" s="14"/>
    </row>
    <row r="38" spans="1:15" ht="21" customHeight="1">
      <c r="A38" s="49" t="str">
        <f>'P '!A37</f>
        <v>ANKARA DEMİR SPOR</v>
      </c>
      <c r="B38" s="49" t="str">
        <f>'P '!E37</f>
        <v>K.ÖREN BLD. BAĞLUM SPOR</v>
      </c>
      <c r="C38" s="112">
        <f>T!O12</f>
        <v>0</v>
      </c>
      <c r="D38" s="112">
        <f>T!O10</f>
        <v>0</v>
      </c>
      <c r="E38" s="51"/>
      <c r="F38" s="49" t="str">
        <f>'P '!J37</f>
        <v>ADLİYE SPOR</v>
      </c>
      <c r="G38" s="49" t="str">
        <f>'P '!N37</f>
        <v>Y.ALTINDAĞ BLD.SPOR</v>
      </c>
      <c r="H38" s="112">
        <f>T!P6</f>
        <v>0</v>
      </c>
      <c r="I38" s="112">
        <f>T!P11</f>
        <v>0</v>
      </c>
      <c r="J38" s="107"/>
      <c r="K38" s="182"/>
      <c r="L38" s="182"/>
      <c r="M38" s="182"/>
      <c r="N38" s="182"/>
      <c r="O38" s="14"/>
    </row>
    <row r="39" spans="1:15" ht="21" customHeight="1">
      <c r="A39" s="49" t="str">
        <f>'P '!A38</f>
        <v>ETİMESGUT BLD. SPOR</v>
      </c>
      <c r="B39" s="49" t="str">
        <f>'P '!E38</f>
        <v>ADLİYE SPOR</v>
      </c>
      <c r="C39" s="112">
        <f>T!O9</f>
        <v>0</v>
      </c>
      <c r="D39" s="112">
        <f>T!O6</f>
        <v>0</v>
      </c>
      <c r="E39" s="51"/>
      <c r="F39" s="49" t="str">
        <f>'P '!J38</f>
        <v>K.ÖREN BLD. BAĞLUM SPOR</v>
      </c>
      <c r="G39" s="49" t="str">
        <f>'P '!N38</f>
        <v>KEÇİÖRENGÜCÜ</v>
      </c>
      <c r="H39" s="112">
        <f>T!P10</f>
        <v>0</v>
      </c>
      <c r="I39" s="112">
        <f>T!P7</f>
        <v>0</v>
      </c>
      <c r="J39" s="107"/>
      <c r="K39" s="55"/>
      <c r="L39" s="52"/>
      <c r="M39" s="51"/>
      <c r="N39" s="51"/>
      <c r="O39" s="14"/>
    </row>
    <row r="40" spans="1:14" ht="21" customHeight="1">
      <c r="A40" s="49" t="str">
        <f>'P '!A39</f>
        <v>KEÇİÖRENGÜCÜ</v>
      </c>
      <c r="B40" s="49" t="str">
        <f>'P '!E39</f>
        <v>HACETTEPE SPOR</v>
      </c>
      <c r="C40" s="112">
        <f>T!O7</f>
        <v>0</v>
      </c>
      <c r="D40" s="112">
        <f>T!O8</f>
        <v>0</v>
      </c>
      <c r="E40" s="54"/>
      <c r="F40" s="49" t="str">
        <f>'P '!J39</f>
        <v>HACETTEPE SPOR</v>
      </c>
      <c r="G40" s="49" t="str">
        <f>'P '!N39</f>
        <v>ETİMESGUT BLD. SPOR</v>
      </c>
      <c r="H40" s="112">
        <f>T!P8</f>
        <v>0</v>
      </c>
      <c r="I40" s="112">
        <f>T!P9</f>
        <v>0</v>
      </c>
      <c r="J40" s="106"/>
      <c r="K40" s="182" t="s">
        <v>61</v>
      </c>
      <c r="L40" s="182"/>
      <c r="M40" s="182"/>
      <c r="N40" s="182"/>
    </row>
    <row r="41" spans="1:14" ht="21" customHeight="1">
      <c r="A41" s="49" t="str">
        <f>'P '!A40</f>
        <v>Y.ALTINDAĞ BLD.SPOR</v>
      </c>
      <c r="B41" s="49" t="str">
        <f>'P '!E40</f>
        <v>BAY</v>
      </c>
      <c r="C41" s="50" t="str">
        <f>T!O11</f>
        <v>--</v>
      </c>
      <c r="D41" s="50" t="str">
        <f>T!O13</f>
        <v>--</v>
      </c>
      <c r="E41" s="53"/>
      <c r="F41" s="49" t="str">
        <f>'P '!J40</f>
        <v>ANKARA DEMİR SPOR</v>
      </c>
      <c r="G41" s="49" t="str">
        <f>'P '!N40</f>
        <v>BAY</v>
      </c>
      <c r="H41" s="50" t="str">
        <f>T!P12</f>
        <v>--</v>
      </c>
      <c r="I41" s="50" t="str">
        <f>T!P13</f>
        <v>--</v>
      </c>
      <c r="J41" s="106"/>
      <c r="K41" s="182"/>
      <c r="L41" s="182"/>
      <c r="M41" s="182"/>
      <c r="N41" s="182"/>
    </row>
    <row r="42" spans="1:14" ht="15" customHeight="1">
      <c r="A42" s="34"/>
      <c r="B42" s="34"/>
      <c r="C42" s="34"/>
      <c r="D42" s="34"/>
      <c r="E42" s="34"/>
      <c r="F42" s="36"/>
      <c r="G42" s="36"/>
      <c r="H42" s="36"/>
      <c r="I42" s="36"/>
      <c r="J42" s="108"/>
      <c r="K42" s="182"/>
      <c r="L42" s="182"/>
      <c r="M42" s="182"/>
      <c r="N42" s="182"/>
    </row>
    <row r="43" spans="1:14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spans="1:14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spans="1:14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1:14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</row>
    <row r="47" spans="1:14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</sheetData>
  <sheetProtection/>
  <mergeCells count="46">
    <mergeCell ref="F36:G37"/>
    <mergeCell ref="H36:I37"/>
    <mergeCell ref="K28:L29"/>
    <mergeCell ref="M28:N29"/>
    <mergeCell ref="K40:N42"/>
    <mergeCell ref="A27:D27"/>
    <mergeCell ref="A28:B29"/>
    <mergeCell ref="C28:D29"/>
    <mergeCell ref="A35:D35"/>
    <mergeCell ref="A36:B37"/>
    <mergeCell ref="C36:D37"/>
    <mergeCell ref="F35:I35"/>
    <mergeCell ref="K36:N38"/>
    <mergeCell ref="F27:I27"/>
    <mergeCell ref="K19:N19"/>
    <mergeCell ref="F20:G21"/>
    <mergeCell ref="H20:I21"/>
    <mergeCell ref="K20:L21"/>
    <mergeCell ref="M20:N21"/>
    <mergeCell ref="K27:N27"/>
    <mergeCell ref="F28:G29"/>
    <mergeCell ref="H28:I29"/>
    <mergeCell ref="A3:D3"/>
    <mergeCell ref="K3:N3"/>
    <mergeCell ref="K4:L5"/>
    <mergeCell ref="M4:N5"/>
    <mergeCell ref="F3:I3"/>
    <mergeCell ref="F4:G5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4:B5"/>
    <mergeCell ref="C4:D5"/>
    <mergeCell ref="A12:B13"/>
    <mergeCell ref="A20:B21"/>
    <mergeCell ref="F19:I19"/>
    <mergeCell ref="H12:I13"/>
    <mergeCell ref="C20:D21"/>
    <mergeCell ref="C12:D13"/>
  </mergeCells>
  <printOptions horizontalCentered="1"/>
  <pageMargins left="0" right="0" top="0" bottom="0" header="0.07874015748031496" footer="0.25"/>
  <pageSetup horizontalDpi="300" verticalDpi="300" orientation="landscape" paperSize="9" scale="70" r:id="rId2"/>
  <rowBreaks count="1" manualBreakCount="1">
    <brk id="44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J43"/>
  <sheetViews>
    <sheetView zoomScale="75" zoomScaleNormal="75" zoomScaleSheetLayoutView="100" zoomScalePageLayoutView="0" workbookViewId="0" topLeftCell="A1">
      <selection activeCell="B12" sqref="B12:J18"/>
    </sheetView>
  </sheetViews>
  <sheetFormatPr defaultColWidth="9.00390625" defaultRowHeight="12.75"/>
  <cols>
    <col min="1" max="1" width="8.75390625" style="0" customWidth="1"/>
    <col min="2" max="2" width="40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3" t="str">
        <f>T!A1</f>
        <v>2016-2017 SEZONU ANKARA U 19 1 NCİ LİGİ 7 NCİ GRUP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6.5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39" customHeight="1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30" customHeight="1">
      <c r="A4" s="15" t="s">
        <v>21</v>
      </c>
      <c r="B4" s="186" t="s">
        <v>8</v>
      </c>
      <c r="C4" s="186"/>
      <c r="D4" s="186"/>
      <c r="E4" s="186"/>
      <c r="F4" s="186"/>
      <c r="G4" s="186"/>
      <c r="H4" s="186"/>
      <c r="I4" s="186" t="s">
        <v>9</v>
      </c>
      <c r="J4" s="186"/>
    </row>
    <row r="5" spans="1:10" ht="30" customHeight="1">
      <c r="A5" s="21">
        <v>1</v>
      </c>
      <c r="B5" s="110" t="str">
        <f>F!A6</f>
        <v>ANKARA DEMİR SPOR</v>
      </c>
      <c r="C5" s="187" t="str">
        <f>F!B6</f>
        <v>KEÇİÖRENGÜCÜ</v>
      </c>
      <c r="D5" s="187"/>
      <c r="E5" s="187"/>
      <c r="F5" s="187"/>
      <c r="G5" s="187"/>
      <c r="H5" s="187"/>
      <c r="I5" s="22">
        <f>F!C6</f>
        <v>0</v>
      </c>
      <c r="J5" s="22">
        <f>F!D6</f>
        <v>0</v>
      </c>
    </row>
    <row r="6" spans="1:10" ht="30" customHeight="1">
      <c r="A6" s="21">
        <v>2</v>
      </c>
      <c r="B6" s="110" t="str">
        <f>F!A7</f>
        <v>HACETTEPE SPOR</v>
      </c>
      <c r="C6" s="187" t="str">
        <f>F!B7</f>
        <v>Y.ALTINDAĞ BLD.SPOR</v>
      </c>
      <c r="D6" s="187"/>
      <c r="E6" s="187"/>
      <c r="F6" s="187"/>
      <c r="G6" s="187"/>
      <c r="H6" s="187"/>
      <c r="I6" s="22">
        <f>F!C7</f>
        <v>0</v>
      </c>
      <c r="J6" s="22">
        <f>F!D7</f>
        <v>0</v>
      </c>
    </row>
    <row r="7" spans="1:10" ht="30" customHeight="1">
      <c r="A7" s="21">
        <v>3</v>
      </c>
      <c r="B7" s="110" t="str">
        <f>F!A8</f>
        <v>K.ÖREN BLD. BAĞLUM SPOR</v>
      </c>
      <c r="C7" s="187" t="str">
        <f>F!B8</f>
        <v>ETİMESGUT BLD. SPOR</v>
      </c>
      <c r="D7" s="187"/>
      <c r="E7" s="187"/>
      <c r="F7" s="187"/>
      <c r="G7" s="187"/>
      <c r="H7" s="187"/>
      <c r="I7" s="22">
        <f>F!C8</f>
        <v>0</v>
      </c>
      <c r="J7" s="22">
        <f>F!D8</f>
        <v>0</v>
      </c>
    </row>
    <row r="8" spans="1:10" ht="30" customHeight="1">
      <c r="A8" s="21">
        <v>4</v>
      </c>
      <c r="B8" s="110" t="str">
        <f>F!A9</f>
        <v>ADLİYE SPOR</v>
      </c>
      <c r="C8" s="187" t="str">
        <f>F!B9</f>
        <v>BAY</v>
      </c>
      <c r="D8" s="187"/>
      <c r="E8" s="187"/>
      <c r="F8" s="187"/>
      <c r="G8" s="187"/>
      <c r="H8" s="187"/>
      <c r="I8" s="22" t="str">
        <f>F!C9</f>
        <v>--</v>
      </c>
      <c r="J8" s="22" t="str">
        <f>F!D9</f>
        <v>--</v>
      </c>
    </row>
    <row r="9" spans="1:10" ht="36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</row>
    <row r="10" spans="1:10" ht="39" customHeight="1">
      <c r="A10" s="185" t="s">
        <v>13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0" customHeight="1">
      <c r="A11" s="15" t="s">
        <v>7</v>
      </c>
      <c r="B11" s="111" t="s">
        <v>8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22</v>
      </c>
    </row>
    <row r="12" spans="1:10" ht="30" customHeight="1">
      <c r="A12" s="24">
        <v>1</v>
      </c>
      <c r="B12" s="38" t="str">
        <f>T!B7</f>
        <v>KEÇİÖRENGÜCÜ</v>
      </c>
      <c r="C12" s="24">
        <f aca="true" t="shared" si="0" ref="C12:C18">D12+E12+F12</f>
        <v>1</v>
      </c>
      <c r="D12" s="23">
        <f>'S.'!C5</f>
        <v>0</v>
      </c>
      <c r="E12" s="23">
        <f>'S.'!D5</f>
        <v>1</v>
      </c>
      <c r="F12" s="23">
        <f>'S.'!E5</f>
        <v>0</v>
      </c>
      <c r="G12" s="23">
        <f>'S.'!C17</f>
        <v>0</v>
      </c>
      <c r="H12" s="23">
        <f>'S.'!D17</f>
        <v>0</v>
      </c>
      <c r="I12" s="24">
        <f aca="true" t="shared" si="1" ref="I12:I18">(D12*3)+(E12*1)+(F12*0)</f>
        <v>1</v>
      </c>
      <c r="J12" s="24">
        <f aca="true" t="shared" si="2" ref="J12:J18">G12-H12</f>
        <v>0</v>
      </c>
    </row>
    <row r="13" spans="1:10" ht="30" customHeight="1">
      <c r="A13" s="24">
        <v>2</v>
      </c>
      <c r="B13" s="38" t="str">
        <f>T!B10</f>
        <v>K.ÖREN BLD. BAĞLUM SPOR</v>
      </c>
      <c r="C13" s="24">
        <f t="shared" si="0"/>
        <v>1</v>
      </c>
      <c r="D13" s="23">
        <f>'S.'!C8</f>
        <v>0</v>
      </c>
      <c r="E13" s="23">
        <f>'S.'!D8</f>
        <v>1</v>
      </c>
      <c r="F13" s="23">
        <f>'S.'!E8</f>
        <v>0</v>
      </c>
      <c r="G13" s="23">
        <f>'S.'!C20</f>
        <v>0</v>
      </c>
      <c r="H13" s="23">
        <f>'S.'!D20</f>
        <v>0</v>
      </c>
      <c r="I13" s="24">
        <f t="shared" si="1"/>
        <v>1</v>
      </c>
      <c r="J13" s="24">
        <f t="shared" si="2"/>
        <v>0</v>
      </c>
    </row>
    <row r="14" spans="1:10" ht="30" customHeight="1">
      <c r="A14" s="24">
        <v>3</v>
      </c>
      <c r="B14" s="38" t="str">
        <f>T!B11</f>
        <v>Y.ALTINDAĞ BLD.SPOR</v>
      </c>
      <c r="C14" s="24">
        <f t="shared" si="0"/>
        <v>1</v>
      </c>
      <c r="D14" s="23">
        <f>'S.'!C9</f>
        <v>0</v>
      </c>
      <c r="E14" s="23">
        <f>'S.'!D9</f>
        <v>1</v>
      </c>
      <c r="F14" s="23">
        <f>'S.'!E9</f>
        <v>0</v>
      </c>
      <c r="G14" s="23">
        <f>'S.'!C21</f>
        <v>0</v>
      </c>
      <c r="H14" s="23">
        <f>'S.'!D21</f>
        <v>0</v>
      </c>
      <c r="I14" s="24">
        <f t="shared" si="1"/>
        <v>1</v>
      </c>
      <c r="J14" s="24">
        <f t="shared" si="2"/>
        <v>0</v>
      </c>
    </row>
    <row r="15" spans="1:10" ht="30" customHeight="1">
      <c r="A15" s="24">
        <v>4</v>
      </c>
      <c r="B15" s="38" t="str">
        <f>T!B6</f>
        <v>ADLİYE SPOR</v>
      </c>
      <c r="C15" s="24">
        <f t="shared" si="0"/>
        <v>0</v>
      </c>
      <c r="D15" s="23">
        <f>'S.'!C4</f>
        <v>0</v>
      </c>
      <c r="E15" s="23">
        <f>'S.'!D4</f>
        <v>0</v>
      </c>
      <c r="F15" s="23">
        <f>'S.'!E4</f>
        <v>0</v>
      </c>
      <c r="G15" s="23">
        <f>'S.'!C16</f>
        <v>0</v>
      </c>
      <c r="H15" s="23">
        <f>'S.'!D16</f>
        <v>0</v>
      </c>
      <c r="I15" s="24">
        <f t="shared" si="1"/>
        <v>0</v>
      </c>
      <c r="J15" s="24">
        <f t="shared" si="2"/>
        <v>0</v>
      </c>
    </row>
    <row r="16" spans="1:10" ht="30" customHeight="1">
      <c r="A16" s="24">
        <v>5</v>
      </c>
      <c r="B16" s="38" t="str">
        <f>T!B9</f>
        <v>ETİMESGUT BLD. SPOR</v>
      </c>
      <c r="C16" s="24">
        <f t="shared" si="0"/>
        <v>1</v>
      </c>
      <c r="D16" s="23">
        <f>'S.'!C7</f>
        <v>0</v>
      </c>
      <c r="E16" s="23">
        <f>'S.'!D7</f>
        <v>1</v>
      </c>
      <c r="F16" s="23">
        <f>'S.'!E7</f>
        <v>0</v>
      </c>
      <c r="G16" s="23">
        <f>'S.'!C19</f>
        <v>0</v>
      </c>
      <c r="H16" s="23">
        <f>'S.'!D19</f>
        <v>0</v>
      </c>
      <c r="I16" s="24">
        <f t="shared" si="1"/>
        <v>1</v>
      </c>
      <c r="J16" s="24">
        <f t="shared" si="2"/>
        <v>0</v>
      </c>
    </row>
    <row r="17" spans="1:10" ht="30" customHeight="1">
      <c r="A17" s="24">
        <v>6</v>
      </c>
      <c r="B17" s="38" t="str">
        <f>T!B8</f>
        <v>HACETTEPE SPOR</v>
      </c>
      <c r="C17" s="24">
        <f t="shared" si="0"/>
        <v>1</v>
      </c>
      <c r="D17" s="23">
        <f>'S.'!C6</f>
        <v>0</v>
      </c>
      <c r="E17" s="23">
        <f>'S.'!D6</f>
        <v>1</v>
      </c>
      <c r="F17" s="23">
        <f>'S.'!E6</f>
        <v>0</v>
      </c>
      <c r="G17" s="23">
        <f>'S.'!C18</f>
        <v>0</v>
      </c>
      <c r="H17" s="23">
        <f>'S.'!D18</f>
        <v>0</v>
      </c>
      <c r="I17" s="24">
        <f t="shared" si="1"/>
        <v>1</v>
      </c>
      <c r="J17" s="24">
        <f t="shared" si="2"/>
        <v>0</v>
      </c>
    </row>
    <row r="18" spans="1:10" ht="30" customHeight="1">
      <c r="A18" s="24">
        <v>7</v>
      </c>
      <c r="B18" s="38" t="str">
        <f>T!B12</f>
        <v>ANKARA DEMİR SPOR</v>
      </c>
      <c r="C18" s="24">
        <f t="shared" si="0"/>
        <v>1</v>
      </c>
      <c r="D18" s="23">
        <f>'S.'!C10</f>
        <v>0</v>
      </c>
      <c r="E18" s="23">
        <f>'S.'!D10</f>
        <v>1</v>
      </c>
      <c r="F18" s="23">
        <f>'S.'!E10</f>
        <v>0</v>
      </c>
      <c r="G18" s="23">
        <f>'S.'!C22</f>
        <v>0</v>
      </c>
      <c r="H18" s="23">
        <f>'S.'!D22</f>
        <v>0</v>
      </c>
      <c r="I18" s="24">
        <f t="shared" si="1"/>
        <v>1</v>
      </c>
      <c r="J18" s="24">
        <f t="shared" si="2"/>
        <v>0</v>
      </c>
    </row>
    <row r="19" spans="1:10" ht="15" customHeight="1">
      <c r="A19" s="1"/>
      <c r="B19" s="2"/>
      <c r="C19" s="4"/>
      <c r="D19" s="4"/>
      <c r="E19" s="3"/>
      <c r="F19" s="3"/>
      <c r="G19" s="3">
        <f>SUM(G12:G18)</f>
        <v>0</v>
      </c>
      <c r="H19" s="3">
        <f>SUM(H12:H18)</f>
        <v>0</v>
      </c>
      <c r="I19" s="1"/>
      <c r="J19" s="1"/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2:8" ht="15" customHeight="1">
      <c r="B24" s="2"/>
      <c r="C24" s="4"/>
      <c r="D24" s="4"/>
      <c r="E24" s="3"/>
      <c r="F24" s="3"/>
      <c r="G24" s="3"/>
      <c r="H24" s="3"/>
    </row>
    <row r="25" spans="1:10" ht="19.5" customHeight="1">
      <c r="A25" s="188" t="s">
        <v>30</v>
      </c>
      <c r="B25" s="189"/>
      <c r="C25" s="13"/>
      <c r="D25" s="188" t="s">
        <v>60</v>
      </c>
      <c r="E25" s="194"/>
      <c r="F25" s="194"/>
      <c r="G25" s="194"/>
      <c r="H25" s="194"/>
      <c r="I25" s="194"/>
      <c r="J25" s="189"/>
    </row>
    <row r="26" spans="1:10" ht="19.5" customHeight="1">
      <c r="A26" s="190"/>
      <c r="B26" s="191"/>
      <c r="C26" s="13"/>
      <c r="D26" s="190"/>
      <c r="E26" s="195"/>
      <c r="F26" s="195"/>
      <c r="G26" s="195"/>
      <c r="H26" s="195"/>
      <c r="I26" s="195"/>
      <c r="J26" s="191"/>
    </row>
    <row r="27" spans="1:10" ht="19.5" customHeight="1">
      <c r="A27" s="192"/>
      <c r="B27" s="193"/>
      <c r="C27" s="13"/>
      <c r="D27" s="192"/>
      <c r="E27" s="196"/>
      <c r="F27" s="196"/>
      <c r="G27" s="196"/>
      <c r="H27" s="196"/>
      <c r="I27" s="196"/>
      <c r="J27" s="193"/>
    </row>
    <row r="28" spans="2:8" ht="15" customHeight="1">
      <c r="B28" s="7"/>
      <c r="C28" s="7"/>
      <c r="D28" s="7"/>
      <c r="E28" s="3"/>
      <c r="F28" s="3"/>
      <c r="G28" s="3"/>
      <c r="H28" s="3"/>
    </row>
    <row r="29" spans="2:8" ht="15" customHeight="1">
      <c r="B29" s="7"/>
      <c r="C29" s="7"/>
      <c r="D29" s="7"/>
      <c r="E29" s="1"/>
      <c r="F29" s="1"/>
      <c r="G29" s="1"/>
      <c r="H29" s="1"/>
    </row>
    <row r="30" spans="2:8" ht="15" customHeight="1">
      <c r="B30" s="7"/>
      <c r="C30" s="7"/>
      <c r="D30" s="7"/>
      <c r="E30" s="7"/>
      <c r="F30" s="7"/>
      <c r="G30" s="7"/>
      <c r="H30" s="7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2"/>
      <c r="C32" s="3"/>
      <c r="D32" s="3"/>
      <c r="E32" s="6"/>
      <c r="F32" s="6"/>
      <c r="G32" s="6"/>
      <c r="H32" s="6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2"/>
      <c r="C38" s="4"/>
      <c r="D38" s="4"/>
      <c r="E38" s="6"/>
      <c r="F38" s="6"/>
      <c r="G38" s="6"/>
      <c r="H38" s="6"/>
    </row>
    <row r="39" spans="2:8" ht="15" customHeight="1">
      <c r="B39" s="2"/>
      <c r="C39" s="4"/>
      <c r="D39" s="4"/>
      <c r="E39" s="4"/>
      <c r="F39" s="4"/>
      <c r="G39" s="4"/>
      <c r="H39" s="4"/>
    </row>
    <row r="40" spans="2:8" ht="15" customHeight="1">
      <c r="B40" s="5"/>
      <c r="C40" s="4"/>
      <c r="D40" s="4"/>
      <c r="E40" s="6"/>
      <c r="F40" s="6"/>
      <c r="G40" s="6"/>
      <c r="H40" s="6"/>
    </row>
    <row r="41" spans="2:3" ht="12.75">
      <c r="B41" s="14"/>
      <c r="C41" s="14"/>
    </row>
    <row r="42" spans="2:3" ht="12.75">
      <c r="B42" s="14"/>
      <c r="C42" s="14"/>
    </row>
    <row r="43" spans="2:3" ht="12.75">
      <c r="B43" s="14"/>
      <c r="C43" s="14"/>
    </row>
  </sheetData>
  <sheetProtection/>
  <mergeCells count="13">
    <mergeCell ref="A25:B27"/>
    <mergeCell ref="D25:J27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J45"/>
  <sheetViews>
    <sheetView zoomScale="75" zoomScaleNormal="75" zoomScaleSheetLayoutView="100" zoomScalePageLayoutView="0" workbookViewId="0" topLeftCell="A1">
      <selection activeCell="B12" sqref="B12:J18"/>
    </sheetView>
  </sheetViews>
  <sheetFormatPr defaultColWidth="9.00390625" defaultRowHeight="12.75"/>
  <cols>
    <col min="1" max="1" width="8.75390625" style="0" customWidth="1"/>
    <col min="2" max="2" width="40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3" t="str">
        <f>T!A1</f>
        <v>2016-2017 SEZONU ANKARA U 19 1 NCİ LİGİ 7 NCİ GRUP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6.5" customHeight="1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39" customHeight="1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30" customHeight="1">
      <c r="A4" s="15" t="s">
        <v>21</v>
      </c>
      <c r="B4" s="186" t="s">
        <v>8</v>
      </c>
      <c r="C4" s="186"/>
      <c r="D4" s="186"/>
      <c r="E4" s="186"/>
      <c r="F4" s="186"/>
      <c r="G4" s="186"/>
      <c r="H4" s="186"/>
      <c r="I4" s="186" t="s">
        <v>9</v>
      </c>
      <c r="J4" s="186"/>
    </row>
    <row r="5" spans="1:10" ht="30" customHeight="1">
      <c r="A5" s="21">
        <v>1</v>
      </c>
      <c r="B5" s="110" t="str">
        <f>F!F6</f>
        <v>ADLİYE SPOR</v>
      </c>
      <c r="C5" s="187" t="str">
        <f>F!G6</f>
        <v>HACETTEPE SPOR</v>
      </c>
      <c r="D5" s="187"/>
      <c r="E5" s="187"/>
      <c r="F5" s="187"/>
      <c r="G5" s="187"/>
      <c r="H5" s="187"/>
      <c r="I5" s="22">
        <f>F!H6</f>
        <v>0</v>
      </c>
      <c r="J5" s="22">
        <f>F!I6</f>
        <v>0</v>
      </c>
    </row>
    <row r="6" spans="1:10" ht="30" customHeight="1">
      <c r="A6" s="21">
        <v>2</v>
      </c>
      <c r="B6" s="110" t="str">
        <f>F!F7</f>
        <v>ETİMESGUT BLD. SPOR</v>
      </c>
      <c r="C6" s="187" t="str">
        <f>F!G7</f>
        <v>ANKARA DEMİR SPOR</v>
      </c>
      <c r="D6" s="187"/>
      <c r="E6" s="187"/>
      <c r="F6" s="187"/>
      <c r="G6" s="187"/>
      <c r="H6" s="187"/>
      <c r="I6" s="22">
        <f>F!H7</f>
        <v>0</v>
      </c>
      <c r="J6" s="22">
        <f>F!I7</f>
        <v>0</v>
      </c>
    </row>
    <row r="7" spans="1:10" ht="30" customHeight="1">
      <c r="A7" s="21">
        <v>3</v>
      </c>
      <c r="B7" s="110" t="str">
        <f>F!F8</f>
        <v>Y.ALTINDAĞ BLD.SPOR</v>
      </c>
      <c r="C7" s="187" t="str">
        <f>F!G8</f>
        <v>K.ÖREN BLD. BAĞLUM SPOR</v>
      </c>
      <c r="D7" s="187"/>
      <c r="E7" s="187"/>
      <c r="F7" s="187"/>
      <c r="G7" s="187"/>
      <c r="H7" s="187"/>
      <c r="I7" s="22">
        <f>F!H8</f>
        <v>0</v>
      </c>
      <c r="J7" s="22">
        <f>F!I8</f>
        <v>0</v>
      </c>
    </row>
    <row r="8" spans="1:10" ht="30" customHeight="1">
      <c r="A8" s="21">
        <v>4</v>
      </c>
      <c r="B8" s="110" t="str">
        <f>F!F9</f>
        <v>KEÇİÖRENGÜCÜ</v>
      </c>
      <c r="C8" s="187" t="str">
        <f>F!G9</f>
        <v>BAY</v>
      </c>
      <c r="D8" s="187"/>
      <c r="E8" s="187"/>
      <c r="F8" s="187"/>
      <c r="G8" s="187"/>
      <c r="H8" s="187"/>
      <c r="I8" s="22" t="str">
        <f>F!H9</f>
        <v>--</v>
      </c>
      <c r="J8" s="22" t="str">
        <f>F!I9</f>
        <v>--</v>
      </c>
    </row>
    <row r="9" spans="1:10" ht="36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</row>
    <row r="10" spans="1:10" ht="39" customHeight="1">
      <c r="A10" s="185" t="s">
        <v>13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0" customHeight="1">
      <c r="A11" s="15" t="s">
        <v>7</v>
      </c>
      <c r="B11" s="111" t="s">
        <v>8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22</v>
      </c>
    </row>
    <row r="12" spans="1:10" ht="30" customHeight="1">
      <c r="A12" s="24">
        <v>1</v>
      </c>
      <c r="B12" s="38" t="str">
        <f>T!B10</f>
        <v>K.ÖREN BLD. BAĞLUM SPOR</v>
      </c>
      <c r="C12" s="24">
        <f aca="true" t="shared" si="0" ref="C12:C18">D12+E12+F12</f>
        <v>2</v>
      </c>
      <c r="D12" s="23">
        <f>'S.'!F8</f>
        <v>0</v>
      </c>
      <c r="E12" s="23">
        <f>'S.'!G8</f>
        <v>2</v>
      </c>
      <c r="F12" s="23">
        <f>'S.'!H8</f>
        <v>0</v>
      </c>
      <c r="G12" s="23">
        <f>'S.'!E20</f>
        <v>0</v>
      </c>
      <c r="H12" s="23">
        <f>'S.'!F20</f>
        <v>0</v>
      </c>
      <c r="I12" s="24">
        <f aca="true" t="shared" si="1" ref="I12:I18">(D12*3)+(E12*1)+(F12*0)</f>
        <v>2</v>
      </c>
      <c r="J12" s="24">
        <f aca="true" t="shared" si="2" ref="J12:J18">G12-H12</f>
        <v>0</v>
      </c>
    </row>
    <row r="13" spans="1:10" ht="30" customHeight="1">
      <c r="A13" s="24">
        <v>2</v>
      </c>
      <c r="B13" s="38" t="str">
        <f>T!B7</f>
        <v>KEÇİÖRENGÜCÜ</v>
      </c>
      <c r="C13" s="24">
        <f t="shared" si="0"/>
        <v>1</v>
      </c>
      <c r="D13" s="23">
        <f>'S.'!F5</f>
        <v>0</v>
      </c>
      <c r="E13" s="23">
        <f>'S.'!G5</f>
        <v>1</v>
      </c>
      <c r="F13" s="23">
        <f>'S.'!H5</f>
        <v>0</v>
      </c>
      <c r="G13" s="23">
        <f>'S.'!E17</f>
        <v>0</v>
      </c>
      <c r="H13" s="23">
        <f>'S.'!F17</f>
        <v>0</v>
      </c>
      <c r="I13" s="24">
        <f t="shared" si="1"/>
        <v>1</v>
      </c>
      <c r="J13" s="24">
        <f t="shared" si="2"/>
        <v>0</v>
      </c>
    </row>
    <row r="14" spans="1:10" ht="30" customHeight="1">
      <c r="A14" s="24">
        <v>3</v>
      </c>
      <c r="B14" s="38" t="str">
        <f>T!B8</f>
        <v>HACETTEPE SPOR</v>
      </c>
      <c r="C14" s="24">
        <f t="shared" si="0"/>
        <v>2</v>
      </c>
      <c r="D14" s="23">
        <f>'S.'!F6</f>
        <v>0</v>
      </c>
      <c r="E14" s="23">
        <f>'S.'!G6</f>
        <v>2</v>
      </c>
      <c r="F14" s="23">
        <f>'S.'!H6</f>
        <v>0</v>
      </c>
      <c r="G14" s="23">
        <f>'S.'!E18</f>
        <v>0</v>
      </c>
      <c r="H14" s="23">
        <f>'S.'!F18</f>
        <v>0</v>
      </c>
      <c r="I14" s="24">
        <f t="shared" si="1"/>
        <v>2</v>
      </c>
      <c r="J14" s="24">
        <f t="shared" si="2"/>
        <v>0</v>
      </c>
    </row>
    <row r="15" spans="1:10" ht="30" customHeight="1">
      <c r="A15" s="24">
        <v>4</v>
      </c>
      <c r="B15" s="38" t="str">
        <f>T!B11</f>
        <v>Y.ALTINDAĞ BLD.SPOR</v>
      </c>
      <c r="C15" s="24">
        <f t="shared" si="0"/>
        <v>2</v>
      </c>
      <c r="D15" s="23">
        <f>'S.'!F9</f>
        <v>0</v>
      </c>
      <c r="E15" s="23">
        <f>'S.'!G9</f>
        <v>2</v>
      </c>
      <c r="F15" s="23">
        <f>'S.'!H9</f>
        <v>0</v>
      </c>
      <c r="G15" s="23">
        <f>'S.'!E21</f>
        <v>0</v>
      </c>
      <c r="H15" s="23">
        <f>'S.'!F21</f>
        <v>0</v>
      </c>
      <c r="I15" s="24">
        <f t="shared" si="1"/>
        <v>2</v>
      </c>
      <c r="J15" s="24">
        <f t="shared" si="2"/>
        <v>0</v>
      </c>
    </row>
    <row r="16" spans="1:10" ht="30" customHeight="1">
      <c r="A16" s="24">
        <v>5</v>
      </c>
      <c r="B16" s="38" t="str">
        <f>T!B9</f>
        <v>ETİMESGUT BLD. SPOR</v>
      </c>
      <c r="C16" s="24">
        <f t="shared" si="0"/>
        <v>2</v>
      </c>
      <c r="D16" s="23">
        <f>'S.'!F7</f>
        <v>0</v>
      </c>
      <c r="E16" s="23">
        <f>'S.'!G7</f>
        <v>2</v>
      </c>
      <c r="F16" s="23">
        <f>'S.'!H7</f>
        <v>0</v>
      </c>
      <c r="G16" s="23">
        <f>'S.'!E19</f>
        <v>0</v>
      </c>
      <c r="H16" s="23">
        <f>'S.'!F19</f>
        <v>0</v>
      </c>
      <c r="I16" s="24">
        <f t="shared" si="1"/>
        <v>2</v>
      </c>
      <c r="J16" s="24">
        <f t="shared" si="2"/>
        <v>0</v>
      </c>
    </row>
    <row r="17" spans="1:10" ht="30" customHeight="1">
      <c r="A17" s="24">
        <v>6</v>
      </c>
      <c r="B17" s="38" t="str">
        <f>T!B6</f>
        <v>ADLİYE SPOR</v>
      </c>
      <c r="C17" s="24">
        <f t="shared" si="0"/>
        <v>1</v>
      </c>
      <c r="D17" s="23">
        <f>'S.'!F4</f>
        <v>0</v>
      </c>
      <c r="E17" s="23">
        <f>'S.'!G4</f>
        <v>1</v>
      </c>
      <c r="F17" s="23">
        <f>'S.'!H4</f>
        <v>0</v>
      </c>
      <c r="G17" s="23">
        <f>'S.'!E16</f>
        <v>0</v>
      </c>
      <c r="H17" s="23">
        <f>'S.'!F16</f>
        <v>0</v>
      </c>
      <c r="I17" s="24">
        <f t="shared" si="1"/>
        <v>1</v>
      </c>
      <c r="J17" s="24">
        <f t="shared" si="2"/>
        <v>0</v>
      </c>
    </row>
    <row r="18" spans="1:10" ht="30" customHeight="1">
      <c r="A18" s="24">
        <v>7</v>
      </c>
      <c r="B18" s="38" t="str">
        <f>T!B12</f>
        <v>ANKARA DEMİR SPOR</v>
      </c>
      <c r="C18" s="24">
        <f t="shared" si="0"/>
        <v>2</v>
      </c>
      <c r="D18" s="23">
        <f>'S.'!F10</f>
        <v>0</v>
      </c>
      <c r="E18" s="23">
        <f>'S.'!G10</f>
        <v>2</v>
      </c>
      <c r="F18" s="23">
        <f>'S.'!H10</f>
        <v>0</v>
      </c>
      <c r="G18" s="23">
        <f>'S.'!E22</f>
        <v>0</v>
      </c>
      <c r="H18" s="23">
        <f>'S.'!F22</f>
        <v>0</v>
      </c>
      <c r="I18" s="24">
        <f t="shared" si="1"/>
        <v>2</v>
      </c>
      <c r="J18" s="24">
        <f t="shared" si="2"/>
        <v>0</v>
      </c>
    </row>
    <row r="19" spans="1:10" ht="15" customHeight="1">
      <c r="A19" s="1"/>
      <c r="B19" s="2"/>
      <c r="C19" s="4"/>
      <c r="D19" s="4"/>
      <c r="E19" s="3"/>
      <c r="F19" s="3"/>
      <c r="G19" s="3">
        <f>SUM(G12:G18)</f>
        <v>0</v>
      </c>
      <c r="H19" s="3">
        <f>SUM(H12:H18)</f>
        <v>0</v>
      </c>
      <c r="I19" s="1"/>
      <c r="J19" s="1"/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2:8" ht="15" customHeight="1">
      <c r="B24" s="2"/>
      <c r="C24" s="4"/>
      <c r="D24" s="4"/>
      <c r="E24" s="3"/>
      <c r="F24" s="3"/>
      <c r="G24" s="3"/>
      <c r="H24" s="3"/>
    </row>
    <row r="25" spans="1:10" ht="19.5" customHeight="1">
      <c r="A25" s="188" t="s">
        <v>30</v>
      </c>
      <c r="B25" s="189"/>
      <c r="C25" s="13"/>
      <c r="D25" s="188" t="s">
        <v>60</v>
      </c>
      <c r="E25" s="194"/>
      <c r="F25" s="194"/>
      <c r="G25" s="194"/>
      <c r="H25" s="194"/>
      <c r="I25" s="194"/>
      <c r="J25" s="189"/>
    </row>
    <row r="26" spans="1:10" ht="19.5" customHeight="1">
      <c r="A26" s="190"/>
      <c r="B26" s="191"/>
      <c r="C26" s="13"/>
      <c r="D26" s="190"/>
      <c r="E26" s="195"/>
      <c r="F26" s="195"/>
      <c r="G26" s="195"/>
      <c r="H26" s="195"/>
      <c r="I26" s="195"/>
      <c r="J26" s="191"/>
    </row>
    <row r="27" spans="1:10" ht="19.5" customHeight="1">
      <c r="A27" s="192"/>
      <c r="B27" s="193"/>
      <c r="C27" s="13"/>
      <c r="D27" s="192"/>
      <c r="E27" s="196"/>
      <c r="F27" s="196"/>
      <c r="G27" s="196"/>
      <c r="H27" s="196"/>
      <c r="I27" s="196"/>
      <c r="J27" s="193"/>
    </row>
    <row r="28" spans="2:8" ht="15" customHeight="1">
      <c r="B28" s="7"/>
      <c r="C28" s="7"/>
      <c r="D28" s="7"/>
      <c r="E28" s="3"/>
      <c r="F28" s="3"/>
      <c r="G28" s="3"/>
      <c r="H28" s="3"/>
    </row>
    <row r="29" spans="2:8" ht="15" customHeight="1">
      <c r="B29" s="7"/>
      <c r="C29" s="7"/>
      <c r="D29" s="7"/>
      <c r="E29" s="1"/>
      <c r="F29" s="1"/>
      <c r="G29" s="1"/>
      <c r="H29" s="1"/>
    </row>
    <row r="30" spans="2:8" ht="15" customHeight="1">
      <c r="B30" s="7"/>
      <c r="C30" s="7"/>
      <c r="D30" s="7"/>
      <c r="E30" s="7"/>
      <c r="F30" s="7"/>
      <c r="G30" s="7"/>
      <c r="H30" s="7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2"/>
      <c r="C32" s="3"/>
      <c r="D32" s="3"/>
      <c r="E32" s="6"/>
      <c r="F32" s="6"/>
      <c r="G32" s="6"/>
      <c r="H32" s="6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5"/>
      <c r="C35" s="3"/>
      <c r="D35" s="3"/>
      <c r="E35" s="4"/>
      <c r="F35" s="4"/>
      <c r="G35" s="4"/>
      <c r="H35" s="4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C6:H6"/>
    <mergeCell ref="A2:J2"/>
    <mergeCell ref="C5:H5"/>
    <mergeCell ref="A25:B27"/>
    <mergeCell ref="D25:J27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B11" sqref="B11:J18"/>
    </sheetView>
  </sheetViews>
  <sheetFormatPr defaultColWidth="9.00390625" defaultRowHeight="12.75"/>
  <cols>
    <col min="1" max="1" width="8.75390625" style="0" customWidth="1"/>
    <col min="2" max="2" width="40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3" t="str">
        <f>T!A1</f>
        <v>2016-2017 SEZONU ANKARA U 19 1 NCİ LİGİ 7 NCİ GRUP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6.5" customHeight="1">
      <c r="A2" s="183" t="s">
        <v>2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39" customHeight="1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30" customHeight="1">
      <c r="A4" s="15" t="s">
        <v>21</v>
      </c>
      <c r="B4" s="186" t="s">
        <v>8</v>
      </c>
      <c r="C4" s="186"/>
      <c r="D4" s="186"/>
      <c r="E4" s="186"/>
      <c r="F4" s="186"/>
      <c r="G4" s="186"/>
      <c r="H4" s="186"/>
      <c r="I4" s="186" t="s">
        <v>9</v>
      </c>
      <c r="J4" s="186"/>
    </row>
    <row r="5" spans="1:10" ht="30" customHeight="1">
      <c r="A5" s="21">
        <v>1</v>
      </c>
      <c r="B5" s="110" t="str">
        <f>F!K6</f>
        <v>KEÇİÖRENGÜCÜ</v>
      </c>
      <c r="C5" s="187" t="str">
        <f>F!L6</f>
        <v>ETİMESGUT BLD. SPOR</v>
      </c>
      <c r="D5" s="187"/>
      <c r="E5" s="187"/>
      <c r="F5" s="187"/>
      <c r="G5" s="187"/>
      <c r="H5" s="187"/>
      <c r="I5" s="22">
        <f>F!M6</f>
        <v>0</v>
      </c>
      <c r="J5" s="22">
        <f>F!N6</f>
        <v>0</v>
      </c>
    </row>
    <row r="6" spans="1:10" ht="30" customHeight="1">
      <c r="A6" s="21">
        <v>2</v>
      </c>
      <c r="B6" s="110" t="str">
        <f>F!K7</f>
        <v>K.ÖREN BLD. BAĞLUM SPOR</v>
      </c>
      <c r="C6" s="187" t="str">
        <f>F!L7</f>
        <v>ADLİYE SPOR</v>
      </c>
      <c r="D6" s="187"/>
      <c r="E6" s="187"/>
      <c r="F6" s="187"/>
      <c r="G6" s="187"/>
      <c r="H6" s="187"/>
      <c r="I6" s="22">
        <f>F!M7</f>
        <v>0</v>
      </c>
      <c r="J6" s="22">
        <f>F!N7</f>
        <v>0</v>
      </c>
    </row>
    <row r="7" spans="1:10" ht="30" customHeight="1">
      <c r="A7" s="21">
        <v>3</v>
      </c>
      <c r="B7" s="110" t="str">
        <f>F!K8</f>
        <v>ANKARA DEMİR SPOR</v>
      </c>
      <c r="C7" s="187" t="str">
        <f>F!L8</f>
        <v>Y.ALTINDAĞ BLD.SPOR</v>
      </c>
      <c r="D7" s="187"/>
      <c r="E7" s="187"/>
      <c r="F7" s="187"/>
      <c r="G7" s="187"/>
      <c r="H7" s="187"/>
      <c r="I7" s="22">
        <f>F!M8</f>
        <v>0</v>
      </c>
      <c r="J7" s="22">
        <f>F!N8</f>
        <v>0</v>
      </c>
    </row>
    <row r="8" spans="1:10" ht="30" customHeight="1">
      <c r="A8" s="21">
        <v>4</v>
      </c>
      <c r="B8" s="110" t="str">
        <f>F!K9</f>
        <v>HACETTEPE SPOR</v>
      </c>
      <c r="C8" s="187" t="str">
        <f>F!L9</f>
        <v>BAY</v>
      </c>
      <c r="D8" s="187"/>
      <c r="E8" s="187"/>
      <c r="F8" s="187"/>
      <c r="G8" s="187"/>
      <c r="H8" s="187"/>
      <c r="I8" s="22" t="str">
        <f>F!M9</f>
        <v>--</v>
      </c>
      <c r="J8" s="22" t="str">
        <f>F!N9</f>
        <v>--</v>
      </c>
    </row>
    <row r="9" spans="1:10" ht="36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</row>
    <row r="10" spans="1:10" ht="39" customHeight="1">
      <c r="A10" s="185" t="s">
        <v>13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0" customHeight="1">
      <c r="A11" s="15" t="s">
        <v>7</v>
      </c>
      <c r="B11" s="111" t="s">
        <v>8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22</v>
      </c>
    </row>
    <row r="12" spans="1:10" ht="30" customHeight="1">
      <c r="A12" s="24">
        <v>1</v>
      </c>
      <c r="B12" s="38" t="str">
        <f>T!B10</f>
        <v>K.ÖREN BLD. BAĞLUM SPOR</v>
      </c>
      <c r="C12" s="24">
        <f aca="true" t="shared" si="0" ref="C12:C18">D12+E12+F12</f>
        <v>3</v>
      </c>
      <c r="D12" s="23">
        <f>'S.'!I8</f>
        <v>0</v>
      </c>
      <c r="E12" s="23">
        <f>'S.'!J8</f>
        <v>3</v>
      </c>
      <c r="F12" s="23">
        <f>'S.'!K8</f>
        <v>0</v>
      </c>
      <c r="G12" s="23">
        <f>'S.'!G20</f>
        <v>0</v>
      </c>
      <c r="H12" s="23">
        <f>'S.'!H20</f>
        <v>0</v>
      </c>
      <c r="I12" s="24">
        <f aca="true" t="shared" si="1" ref="I12:I18">(D12*3)+(E12*1)+(F12*0)</f>
        <v>3</v>
      </c>
      <c r="J12" s="24">
        <f aca="true" t="shared" si="2" ref="J12:J18">G12-H12</f>
        <v>0</v>
      </c>
    </row>
    <row r="13" spans="1:10" ht="30" customHeight="1">
      <c r="A13" s="24">
        <v>2</v>
      </c>
      <c r="B13" s="38" t="str">
        <f>T!B7</f>
        <v>KEÇİÖRENGÜCÜ</v>
      </c>
      <c r="C13" s="24">
        <f t="shared" si="0"/>
        <v>2</v>
      </c>
      <c r="D13" s="23">
        <f>'S.'!I5</f>
        <v>0</v>
      </c>
      <c r="E13" s="23">
        <f>'S.'!J5</f>
        <v>2</v>
      </c>
      <c r="F13" s="23">
        <f>'S.'!K5</f>
        <v>0</v>
      </c>
      <c r="G13" s="23">
        <f>'S.'!G17</f>
        <v>0</v>
      </c>
      <c r="H13" s="23">
        <f>'S.'!H17</f>
        <v>0</v>
      </c>
      <c r="I13" s="24">
        <f t="shared" si="1"/>
        <v>2</v>
      </c>
      <c r="J13" s="24">
        <f t="shared" si="2"/>
        <v>0</v>
      </c>
    </row>
    <row r="14" spans="1:10" ht="30" customHeight="1">
      <c r="A14" s="24">
        <v>3</v>
      </c>
      <c r="B14" s="38" t="str">
        <f>T!B11</f>
        <v>Y.ALTINDAĞ BLD.SPOR</v>
      </c>
      <c r="C14" s="24">
        <f t="shared" si="0"/>
        <v>3</v>
      </c>
      <c r="D14" s="23">
        <f>'S.'!I9</f>
        <v>0</v>
      </c>
      <c r="E14" s="23">
        <f>'S.'!J9</f>
        <v>3</v>
      </c>
      <c r="F14" s="23">
        <f>'S.'!K9</f>
        <v>0</v>
      </c>
      <c r="G14" s="23">
        <f>'S.'!G21</f>
        <v>0</v>
      </c>
      <c r="H14" s="23">
        <f>'S.'!H21</f>
        <v>0</v>
      </c>
      <c r="I14" s="24">
        <f t="shared" si="1"/>
        <v>3</v>
      </c>
      <c r="J14" s="24">
        <f t="shared" si="2"/>
        <v>0</v>
      </c>
    </row>
    <row r="15" spans="1:10" ht="30" customHeight="1">
      <c r="A15" s="24">
        <v>4</v>
      </c>
      <c r="B15" s="38" t="str">
        <f>T!B8</f>
        <v>HACETTEPE SPOR</v>
      </c>
      <c r="C15" s="24">
        <f t="shared" si="0"/>
        <v>2</v>
      </c>
      <c r="D15" s="23">
        <f>'S.'!I6</f>
        <v>0</v>
      </c>
      <c r="E15" s="23">
        <f>'S.'!J6</f>
        <v>2</v>
      </c>
      <c r="F15" s="23">
        <f>'S.'!K6</f>
        <v>0</v>
      </c>
      <c r="G15" s="23">
        <f>'S.'!G18</f>
        <v>0</v>
      </c>
      <c r="H15" s="23">
        <f>'S.'!H18</f>
        <v>0</v>
      </c>
      <c r="I15" s="24">
        <f t="shared" si="1"/>
        <v>2</v>
      </c>
      <c r="J15" s="24">
        <f t="shared" si="2"/>
        <v>0</v>
      </c>
    </row>
    <row r="16" spans="1:10" ht="30" customHeight="1">
      <c r="A16" s="24">
        <v>5</v>
      </c>
      <c r="B16" s="38" t="str">
        <f>T!B9</f>
        <v>ETİMESGUT BLD. SPOR</v>
      </c>
      <c r="C16" s="24">
        <f t="shared" si="0"/>
        <v>3</v>
      </c>
      <c r="D16" s="23">
        <f>'S.'!I7</f>
        <v>0</v>
      </c>
      <c r="E16" s="23">
        <f>'S.'!J7</f>
        <v>3</v>
      </c>
      <c r="F16" s="23">
        <f>'S.'!K7</f>
        <v>0</v>
      </c>
      <c r="G16" s="23">
        <f>'S.'!G19</f>
        <v>0</v>
      </c>
      <c r="H16" s="23">
        <f>'S.'!H19</f>
        <v>0</v>
      </c>
      <c r="I16" s="24">
        <f t="shared" si="1"/>
        <v>3</v>
      </c>
      <c r="J16" s="24">
        <f t="shared" si="2"/>
        <v>0</v>
      </c>
    </row>
    <row r="17" spans="1:10" ht="30" customHeight="1">
      <c r="A17" s="24">
        <v>6</v>
      </c>
      <c r="B17" s="38" t="str">
        <f>T!B6</f>
        <v>ADLİYE SPOR</v>
      </c>
      <c r="C17" s="24">
        <f t="shared" si="0"/>
        <v>2</v>
      </c>
      <c r="D17" s="23">
        <f>'S.'!I4</f>
        <v>0</v>
      </c>
      <c r="E17" s="23">
        <f>'S.'!J4</f>
        <v>2</v>
      </c>
      <c r="F17" s="23">
        <f>'S.'!K4</f>
        <v>0</v>
      </c>
      <c r="G17" s="23">
        <f>'S.'!G16</f>
        <v>0</v>
      </c>
      <c r="H17" s="23">
        <f>'S.'!H16</f>
        <v>0</v>
      </c>
      <c r="I17" s="24">
        <f t="shared" si="1"/>
        <v>2</v>
      </c>
      <c r="J17" s="24">
        <f t="shared" si="2"/>
        <v>0</v>
      </c>
    </row>
    <row r="18" spans="1:10" ht="30" customHeight="1">
      <c r="A18" s="24">
        <v>7</v>
      </c>
      <c r="B18" s="38" t="str">
        <f>T!B12</f>
        <v>ANKARA DEMİR SPOR</v>
      </c>
      <c r="C18" s="24">
        <f t="shared" si="0"/>
        <v>3</v>
      </c>
      <c r="D18" s="23">
        <f>'S.'!I10</f>
        <v>0</v>
      </c>
      <c r="E18" s="23">
        <f>'S.'!J10</f>
        <v>3</v>
      </c>
      <c r="F18" s="23">
        <f>'S.'!K10</f>
        <v>0</v>
      </c>
      <c r="G18" s="23">
        <f>'S.'!G22</f>
        <v>0</v>
      </c>
      <c r="H18" s="23">
        <f>'S.'!H22</f>
        <v>0</v>
      </c>
      <c r="I18" s="24">
        <f t="shared" si="1"/>
        <v>3</v>
      </c>
      <c r="J18" s="24">
        <f t="shared" si="2"/>
        <v>0</v>
      </c>
    </row>
    <row r="19" spans="1:10" ht="15" customHeight="1">
      <c r="A19" s="1"/>
      <c r="B19" s="2"/>
      <c r="C19" s="4"/>
      <c r="D19" s="4"/>
      <c r="E19" s="3"/>
      <c r="F19" s="3"/>
      <c r="G19" s="3">
        <f>SUM(G12:G18)</f>
        <v>0</v>
      </c>
      <c r="H19" s="3">
        <f>SUM(H12:H18)</f>
        <v>0</v>
      </c>
      <c r="I19" s="1"/>
      <c r="J19" s="1"/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2:8" ht="15" customHeight="1">
      <c r="B24" s="2"/>
      <c r="C24" s="4"/>
      <c r="D24" s="4"/>
      <c r="E24" s="3"/>
      <c r="F24" s="3"/>
      <c r="G24" s="3"/>
      <c r="H24" s="3"/>
    </row>
    <row r="25" spans="1:10" ht="19.5" customHeight="1">
      <c r="A25" s="188" t="s">
        <v>30</v>
      </c>
      <c r="B25" s="189"/>
      <c r="C25" s="13"/>
      <c r="D25" s="188" t="s">
        <v>60</v>
      </c>
      <c r="E25" s="194"/>
      <c r="F25" s="194"/>
      <c r="G25" s="194"/>
      <c r="H25" s="194"/>
      <c r="I25" s="194"/>
      <c r="J25" s="189"/>
    </row>
    <row r="26" spans="1:10" ht="19.5" customHeight="1">
      <c r="A26" s="190"/>
      <c r="B26" s="191"/>
      <c r="C26" s="13"/>
      <c r="D26" s="190"/>
      <c r="E26" s="195"/>
      <c r="F26" s="195"/>
      <c r="G26" s="195"/>
      <c r="H26" s="195"/>
      <c r="I26" s="195"/>
      <c r="J26" s="191"/>
    </row>
    <row r="27" spans="1:10" ht="19.5" customHeight="1">
      <c r="A27" s="192"/>
      <c r="B27" s="193"/>
      <c r="C27" s="13"/>
      <c r="D27" s="192"/>
      <c r="E27" s="196"/>
      <c r="F27" s="196"/>
      <c r="G27" s="196"/>
      <c r="H27" s="196"/>
      <c r="I27" s="196"/>
      <c r="J27" s="193"/>
    </row>
    <row r="28" spans="2:8" ht="15" customHeight="1">
      <c r="B28" s="7"/>
      <c r="C28" s="7"/>
      <c r="D28" s="7"/>
      <c r="E28" s="3"/>
      <c r="F28" s="3"/>
      <c r="G28" s="3"/>
      <c r="H28" s="3"/>
    </row>
    <row r="29" spans="2:8" ht="15" customHeight="1">
      <c r="B29" s="7"/>
      <c r="C29" s="7"/>
      <c r="D29" s="7"/>
      <c r="E29" s="1"/>
      <c r="F29" s="1"/>
      <c r="G29" s="1"/>
      <c r="H29" s="1"/>
    </row>
    <row r="30" spans="2:8" ht="15" customHeight="1">
      <c r="B30" s="7"/>
      <c r="C30" s="7"/>
      <c r="D30" s="7"/>
      <c r="E30" s="7"/>
      <c r="F30" s="7"/>
      <c r="G30" s="7"/>
      <c r="H30" s="7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2"/>
      <c r="C32" s="3"/>
      <c r="D32" s="3"/>
      <c r="E32" s="6"/>
      <c r="F32" s="6"/>
      <c r="G32" s="6"/>
      <c r="H32" s="6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5"/>
      <c r="C35" s="3"/>
      <c r="D35" s="3"/>
      <c r="E35" s="4"/>
      <c r="F35" s="4"/>
      <c r="G35" s="4"/>
      <c r="H35" s="4"/>
    </row>
    <row r="36" spans="2:8" ht="15" customHeight="1">
      <c r="B36" s="7"/>
      <c r="C36" s="7"/>
      <c r="D36" s="7"/>
      <c r="E36" s="1"/>
      <c r="F36" s="1"/>
      <c r="G36" s="1"/>
      <c r="H36" s="1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5:B27"/>
    <mergeCell ref="D25:J27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J44"/>
  <sheetViews>
    <sheetView zoomScale="75" zoomScaleNormal="75" zoomScaleSheetLayoutView="100" zoomScalePageLayoutView="0" workbookViewId="0" topLeftCell="A1">
      <selection activeCell="B12" sqref="B12:J18"/>
    </sheetView>
  </sheetViews>
  <sheetFormatPr defaultColWidth="9.00390625" defaultRowHeight="12.75"/>
  <cols>
    <col min="1" max="1" width="8.75390625" style="0" customWidth="1"/>
    <col min="2" max="2" width="40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3" t="str">
        <f>T!A1</f>
        <v>2016-2017 SEZONU ANKARA U 19 1 NCİ LİGİ 7 NCİ GRUP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6.5" customHeight="1">
      <c r="A2" s="183" t="s">
        <v>3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39" customHeight="1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30" customHeight="1">
      <c r="A4" s="15" t="s">
        <v>21</v>
      </c>
      <c r="B4" s="186" t="s">
        <v>8</v>
      </c>
      <c r="C4" s="186"/>
      <c r="D4" s="186"/>
      <c r="E4" s="186"/>
      <c r="F4" s="186"/>
      <c r="G4" s="186"/>
      <c r="H4" s="186"/>
      <c r="I4" s="186" t="s">
        <v>9</v>
      </c>
      <c r="J4" s="186"/>
    </row>
    <row r="5" spans="1:10" ht="30" customHeight="1">
      <c r="A5" s="21">
        <v>1</v>
      </c>
      <c r="B5" s="110" t="str">
        <f>F!A14</f>
        <v>HACETTEPE SPOR</v>
      </c>
      <c r="C5" s="187" t="str">
        <f>F!B14</f>
        <v>K.ÖREN BLD. BAĞLUM SPOR</v>
      </c>
      <c r="D5" s="187"/>
      <c r="E5" s="187"/>
      <c r="F5" s="187"/>
      <c r="G5" s="187"/>
      <c r="H5" s="187"/>
      <c r="I5" s="22">
        <f>F!C14</f>
        <v>0</v>
      </c>
      <c r="J5" s="22">
        <f>F!D14</f>
        <v>0</v>
      </c>
    </row>
    <row r="6" spans="1:10" ht="30" customHeight="1">
      <c r="A6" s="21">
        <v>2</v>
      </c>
      <c r="B6" s="110" t="str">
        <f>F!A15</f>
        <v>Y.ALTINDAĞ BLD.SPOR</v>
      </c>
      <c r="C6" s="187" t="str">
        <f>F!B15</f>
        <v>KEÇİÖRENGÜCÜ</v>
      </c>
      <c r="D6" s="187"/>
      <c r="E6" s="187"/>
      <c r="F6" s="187"/>
      <c r="G6" s="187"/>
      <c r="H6" s="187"/>
      <c r="I6" s="22">
        <f>F!C15</f>
        <v>0</v>
      </c>
      <c r="J6" s="22">
        <f>F!D15</f>
        <v>0</v>
      </c>
    </row>
    <row r="7" spans="1:10" ht="30" customHeight="1">
      <c r="A7" s="21">
        <v>3</v>
      </c>
      <c r="B7" s="110" t="str">
        <f>F!A16</f>
        <v>ADLİYE SPOR</v>
      </c>
      <c r="C7" s="187" t="str">
        <f>F!B16</f>
        <v>ANKARA DEMİR SPOR</v>
      </c>
      <c r="D7" s="187"/>
      <c r="E7" s="187"/>
      <c r="F7" s="187"/>
      <c r="G7" s="187"/>
      <c r="H7" s="187"/>
      <c r="I7" s="22">
        <f>F!C16</f>
        <v>0</v>
      </c>
      <c r="J7" s="22">
        <f>F!D16</f>
        <v>0</v>
      </c>
    </row>
    <row r="8" spans="1:10" ht="30" customHeight="1">
      <c r="A8" s="21">
        <v>4</v>
      </c>
      <c r="B8" s="110" t="str">
        <f>F!A17</f>
        <v>ETİMESGUT BLD. SPOR</v>
      </c>
      <c r="C8" s="187" t="str">
        <f>F!B17</f>
        <v>BAY</v>
      </c>
      <c r="D8" s="187"/>
      <c r="E8" s="187"/>
      <c r="F8" s="187"/>
      <c r="G8" s="187"/>
      <c r="H8" s="187"/>
      <c r="I8" s="22" t="str">
        <f>F!C17</f>
        <v>--</v>
      </c>
      <c r="J8" s="22" t="str">
        <f>F!D17</f>
        <v>--</v>
      </c>
    </row>
    <row r="9" spans="1:10" ht="36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</row>
    <row r="10" spans="1:10" ht="39" customHeight="1">
      <c r="A10" s="185" t="s">
        <v>13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1:10" ht="30" customHeight="1">
      <c r="A11" s="15" t="s">
        <v>7</v>
      </c>
      <c r="B11" s="111" t="s">
        <v>8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22</v>
      </c>
    </row>
    <row r="12" spans="1:10" ht="30" customHeight="1">
      <c r="A12" s="24">
        <v>1</v>
      </c>
      <c r="B12" s="38" t="str">
        <f>T!B10</f>
        <v>K.ÖREN BLD. BAĞLUM SPOR</v>
      </c>
      <c r="C12" s="24">
        <f aca="true" t="shared" si="0" ref="C12:C18">D12+E12+F12</f>
        <v>4</v>
      </c>
      <c r="D12" s="23">
        <f>'S.'!L8</f>
        <v>0</v>
      </c>
      <c r="E12" s="23">
        <f>'S.'!M8</f>
        <v>4</v>
      </c>
      <c r="F12" s="23">
        <f>'S.'!N8</f>
        <v>0</v>
      </c>
      <c r="G12" s="23">
        <f>'S.'!I20</f>
        <v>0</v>
      </c>
      <c r="H12" s="23">
        <f>'S.'!J20</f>
        <v>0</v>
      </c>
      <c r="I12" s="24">
        <f aca="true" t="shared" si="1" ref="I12:I18">(D12*3)+(E12*1)+(F12*0)</f>
        <v>4</v>
      </c>
      <c r="J12" s="24">
        <f aca="true" t="shared" si="2" ref="J12:J18">G12-H12</f>
        <v>0</v>
      </c>
    </row>
    <row r="13" spans="1:10" ht="30" customHeight="1">
      <c r="A13" s="24">
        <v>2</v>
      </c>
      <c r="B13" s="38" t="str">
        <f>T!B7</f>
        <v>KEÇİÖRENGÜCÜ</v>
      </c>
      <c r="C13" s="24">
        <f t="shared" si="0"/>
        <v>3</v>
      </c>
      <c r="D13" s="23">
        <f>'S.'!L5</f>
        <v>0</v>
      </c>
      <c r="E13" s="23">
        <f>'S.'!M5</f>
        <v>3</v>
      </c>
      <c r="F13" s="23">
        <f>'S.'!N5</f>
        <v>0</v>
      </c>
      <c r="G13" s="23">
        <f>'S.'!I17</f>
        <v>0</v>
      </c>
      <c r="H13" s="23">
        <f>'S.'!J17</f>
        <v>0</v>
      </c>
      <c r="I13" s="24">
        <f t="shared" si="1"/>
        <v>3</v>
      </c>
      <c r="J13" s="24">
        <f t="shared" si="2"/>
        <v>0</v>
      </c>
    </row>
    <row r="14" spans="1:10" ht="30" customHeight="1">
      <c r="A14" s="24">
        <v>3</v>
      </c>
      <c r="B14" s="38" t="str">
        <f>T!B11</f>
        <v>Y.ALTINDAĞ BLD.SPOR</v>
      </c>
      <c r="C14" s="24">
        <f t="shared" si="0"/>
        <v>4</v>
      </c>
      <c r="D14" s="23">
        <f>'S.'!L9</f>
        <v>0</v>
      </c>
      <c r="E14" s="23">
        <f>'S.'!M9</f>
        <v>4</v>
      </c>
      <c r="F14" s="23">
        <f>'S.'!N9</f>
        <v>0</v>
      </c>
      <c r="G14" s="23">
        <f>'S.'!I21</f>
        <v>0</v>
      </c>
      <c r="H14" s="23">
        <f>'S.'!J21</f>
        <v>0</v>
      </c>
      <c r="I14" s="24">
        <f t="shared" si="1"/>
        <v>4</v>
      </c>
      <c r="J14" s="24">
        <f t="shared" si="2"/>
        <v>0</v>
      </c>
    </row>
    <row r="15" spans="1:10" ht="30" customHeight="1">
      <c r="A15" s="24">
        <v>4</v>
      </c>
      <c r="B15" s="38" t="str">
        <f>T!B8</f>
        <v>HACETTEPE SPOR</v>
      </c>
      <c r="C15" s="24">
        <f t="shared" si="0"/>
        <v>3</v>
      </c>
      <c r="D15" s="23">
        <f>'S.'!L6</f>
        <v>0</v>
      </c>
      <c r="E15" s="23">
        <f>'S.'!M6</f>
        <v>3</v>
      </c>
      <c r="F15" s="23">
        <f>'S.'!N6</f>
        <v>0</v>
      </c>
      <c r="G15" s="23">
        <f>'S.'!I18</f>
        <v>0</v>
      </c>
      <c r="H15" s="23">
        <f>'S.'!J18</f>
        <v>0</v>
      </c>
      <c r="I15" s="24">
        <f t="shared" si="1"/>
        <v>3</v>
      </c>
      <c r="J15" s="24">
        <f t="shared" si="2"/>
        <v>0</v>
      </c>
    </row>
    <row r="16" spans="1:10" ht="30" customHeight="1">
      <c r="A16" s="24">
        <v>5</v>
      </c>
      <c r="B16" s="38" t="str">
        <f>T!B6</f>
        <v>ADLİYE SPOR</v>
      </c>
      <c r="C16" s="24">
        <f t="shared" si="0"/>
        <v>3</v>
      </c>
      <c r="D16" s="23">
        <f>'S.'!L4</f>
        <v>0</v>
      </c>
      <c r="E16" s="23">
        <f>'S.'!M4</f>
        <v>3</v>
      </c>
      <c r="F16" s="23">
        <f>'S.'!N4</f>
        <v>0</v>
      </c>
      <c r="G16" s="23">
        <f>'S.'!I16</f>
        <v>0</v>
      </c>
      <c r="H16" s="23">
        <f>'S.'!J16</f>
        <v>0</v>
      </c>
      <c r="I16" s="24">
        <f t="shared" si="1"/>
        <v>3</v>
      </c>
      <c r="J16" s="24">
        <f t="shared" si="2"/>
        <v>0</v>
      </c>
    </row>
    <row r="17" spans="1:10" ht="30" customHeight="1">
      <c r="A17" s="24">
        <v>6</v>
      </c>
      <c r="B17" s="38" t="str">
        <f>T!B9</f>
        <v>ETİMESGUT BLD. SPOR</v>
      </c>
      <c r="C17" s="24">
        <f t="shared" si="0"/>
        <v>3</v>
      </c>
      <c r="D17" s="23">
        <f>'S.'!L7</f>
        <v>0</v>
      </c>
      <c r="E17" s="23">
        <f>'S.'!M7</f>
        <v>3</v>
      </c>
      <c r="F17" s="23">
        <f>'S.'!N7</f>
        <v>0</v>
      </c>
      <c r="G17" s="23">
        <f>'S.'!I19</f>
        <v>0</v>
      </c>
      <c r="H17" s="23">
        <f>'S.'!J19</f>
        <v>0</v>
      </c>
      <c r="I17" s="24">
        <f t="shared" si="1"/>
        <v>3</v>
      </c>
      <c r="J17" s="24">
        <f t="shared" si="2"/>
        <v>0</v>
      </c>
    </row>
    <row r="18" spans="1:10" ht="30" customHeight="1">
      <c r="A18" s="24">
        <v>7</v>
      </c>
      <c r="B18" s="38" t="str">
        <f>T!B12</f>
        <v>ANKARA DEMİR SPOR</v>
      </c>
      <c r="C18" s="24">
        <f t="shared" si="0"/>
        <v>4</v>
      </c>
      <c r="D18" s="23">
        <f>'S.'!L10</f>
        <v>0</v>
      </c>
      <c r="E18" s="23">
        <f>'S.'!M10</f>
        <v>4</v>
      </c>
      <c r="F18" s="23">
        <f>'S.'!N10</f>
        <v>0</v>
      </c>
      <c r="G18" s="23">
        <f>'S.'!I22</f>
        <v>0</v>
      </c>
      <c r="H18" s="23">
        <f>'S.'!J22</f>
        <v>0</v>
      </c>
      <c r="I18" s="24">
        <f t="shared" si="1"/>
        <v>4</v>
      </c>
      <c r="J18" s="24">
        <f t="shared" si="2"/>
        <v>0</v>
      </c>
    </row>
    <row r="19" spans="1:10" ht="15" customHeight="1">
      <c r="A19" s="1"/>
      <c r="B19" s="2"/>
      <c r="C19" s="4"/>
      <c r="D19" s="4"/>
      <c r="E19" s="3"/>
      <c r="F19" s="3"/>
      <c r="G19" s="3">
        <f>SUM(G12:G18)</f>
        <v>0</v>
      </c>
      <c r="H19" s="3">
        <f>SUM(H12:H18)</f>
        <v>0</v>
      </c>
      <c r="I19" s="1"/>
      <c r="J19" s="1"/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2:8" ht="15" customHeight="1">
      <c r="B24" s="2"/>
      <c r="C24" s="4"/>
      <c r="D24" s="4"/>
      <c r="E24" s="3"/>
      <c r="F24" s="3"/>
      <c r="G24" s="3"/>
      <c r="H24" s="3"/>
    </row>
    <row r="25" spans="1:10" ht="19.5" customHeight="1">
      <c r="A25" s="188" t="s">
        <v>30</v>
      </c>
      <c r="B25" s="189"/>
      <c r="C25" s="13"/>
      <c r="D25" s="188" t="s">
        <v>60</v>
      </c>
      <c r="E25" s="194"/>
      <c r="F25" s="194"/>
      <c r="G25" s="194"/>
      <c r="H25" s="194"/>
      <c r="I25" s="194"/>
      <c r="J25" s="189"/>
    </row>
    <row r="26" spans="1:10" ht="19.5" customHeight="1">
      <c r="A26" s="190"/>
      <c r="B26" s="191"/>
      <c r="C26" s="13"/>
      <c r="D26" s="190"/>
      <c r="E26" s="195"/>
      <c r="F26" s="195"/>
      <c r="G26" s="195"/>
      <c r="H26" s="195"/>
      <c r="I26" s="195"/>
      <c r="J26" s="191"/>
    </row>
    <row r="27" spans="1:10" ht="19.5" customHeight="1">
      <c r="A27" s="192"/>
      <c r="B27" s="193"/>
      <c r="C27" s="13"/>
      <c r="D27" s="192"/>
      <c r="E27" s="196"/>
      <c r="F27" s="196"/>
      <c r="G27" s="196"/>
      <c r="H27" s="196"/>
      <c r="I27" s="196"/>
      <c r="J27" s="193"/>
    </row>
    <row r="28" spans="2:8" ht="15" customHeight="1">
      <c r="B28" s="7"/>
      <c r="C28" s="7"/>
      <c r="D28" s="7"/>
      <c r="E28" s="3"/>
      <c r="F28" s="3"/>
      <c r="G28" s="3"/>
      <c r="H28" s="3"/>
    </row>
    <row r="29" spans="2:8" ht="15" customHeight="1">
      <c r="B29" s="7"/>
      <c r="C29" s="7"/>
      <c r="D29" s="7"/>
      <c r="E29" s="1"/>
      <c r="F29" s="1"/>
      <c r="G29" s="1"/>
      <c r="H29" s="1"/>
    </row>
    <row r="30" spans="2:8" ht="15" customHeight="1">
      <c r="B30" s="7"/>
      <c r="C30" s="7"/>
      <c r="D30" s="7"/>
      <c r="E30" s="7"/>
      <c r="F30" s="7"/>
      <c r="G30" s="7"/>
      <c r="H30" s="7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2"/>
      <c r="C32" s="3"/>
      <c r="D32" s="3"/>
      <c r="E32" s="6"/>
      <c r="F32" s="6"/>
      <c r="G32" s="6"/>
      <c r="H32" s="6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C6:H6"/>
    <mergeCell ref="A2:J2"/>
    <mergeCell ref="C5:H5"/>
    <mergeCell ref="A25:B27"/>
    <mergeCell ref="D25:J27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A.G</dc:title>
  <dc:subject/>
  <dc:creator>Murat ÜNAL</dc:creator>
  <cp:keywords/>
  <dc:description/>
  <cp:lastModifiedBy>Windows-XP</cp:lastModifiedBy>
  <cp:lastPrinted>2016-11-21T13:57:28Z</cp:lastPrinted>
  <dcterms:created xsi:type="dcterms:W3CDTF">2001-11-28T10:13:16Z</dcterms:created>
  <dcterms:modified xsi:type="dcterms:W3CDTF">2017-02-28T13:55:20Z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